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'Add_info'!$B$1:$G$128</definedName>
    <definedName name="_xlnm.Print_Area" localSheetId="1">'BS '!$A$1:$H$64</definedName>
    <definedName name="_xlnm.Print_Area" localSheetId="4">'Notes'!$A$1:$H$150</definedName>
    <definedName name="_xlnm.Print_Area" localSheetId="0">'P&amp;L'!$A$1:$I$41</definedName>
    <definedName name="_xlnm.Print_Titles" localSheetId="5">'Add_info'!$1:$4</definedName>
    <definedName name="_xlnm.Print_Titles" localSheetId="4">'Notes'!$1:$5</definedName>
  </definedNames>
  <calcPr fullCalcOnLoad="1"/>
</workbook>
</file>

<file path=xl/sharedStrings.xml><?xml version="1.0" encoding="utf-8"?>
<sst xmlns="http://schemas.openxmlformats.org/spreadsheetml/2006/main" count="314" uniqueCount="218">
  <si>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</si>
  <si>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</si>
  <si>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</si>
  <si>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</si>
  <si>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</si>
  <si>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</si>
  <si>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</si>
  <si>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</si>
  <si>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</si>
  <si>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</si>
  <si>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</si>
  <si>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</si>
  <si>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</si>
  <si>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</si>
  <si>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</si>
  <si>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</si>
  <si>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</si>
  <si>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</si>
  <si>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</si>
  <si>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</si>
  <si>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</si>
  <si>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</si>
  <si>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</si>
  <si>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</si>
  <si>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</si>
  <si>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</si>
  <si>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ICULS</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</si>
  <si>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</si>
  <si>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</si>
  <si>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</si>
  <si>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</si>
  <si>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</si>
  <si>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</si>
  <si>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</si>
  <si>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</si>
  <si>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</si>
  <si>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</si>
  <si>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</si>
  <si>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</si>
  <si>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</si>
  <si>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</si>
  <si>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</si>
  <si>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</si>
  <si>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</si>
  <si>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Tax expense</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</si>
  <si>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</si>
  <si>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</si>
  <si>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</si>
  <si>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</si>
  <si>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</si>
  <si>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</si>
  <si>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</si>
  <si>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Capital</t>
  </si>
  <si>
    <t>reserves</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</si>
  <si>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</si>
  <si>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</si>
  <si>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</si>
  <si>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</si>
  <si>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</si>
  <si>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</si>
  <si>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</si>
  <si>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</si>
  <si>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</si>
  <si>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</si>
  <si>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</si>
  <si>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</si>
  <si>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</si>
  <si>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</si>
  <si>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</si>
  <si>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</si>
  <si>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</si>
  <si>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</si>
  <si>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</si>
  <si>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</si>
  <si>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</si>
  <si>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Cash and cash equivalents in the cash flow statement comprise the following balance sheet amounts:</t>
  </si>
  <si>
    <t>Bank overdrafts</t>
  </si>
  <si>
    <t>Deposits (excluding pledged deposits)</t>
  </si>
  <si>
    <t>AS AT END OF</t>
  </si>
  <si>
    <t>Retained</t>
  </si>
  <si>
    <t>ordinary shares for the quarter and cumulative year todate)</t>
  </si>
  <si>
    <t>Deferred tax asset</t>
  </si>
  <si>
    <t>Profit before tax</t>
  </si>
  <si>
    <t>Property development</t>
  </si>
  <si>
    <t>Property investment</t>
  </si>
  <si>
    <t xml:space="preserve"> </t>
  </si>
  <si>
    <t>Basic earnings per share (sen)</t>
  </si>
  <si>
    <t xml:space="preserve">                 - prior period</t>
  </si>
  <si>
    <t>Borrowings</t>
  </si>
  <si>
    <t>Commercial Paper - secured</t>
  </si>
  <si>
    <t>ADDITIONAL INFORMATION REQUIRED BY THE LISTING REQUIREMENTS OF BURSA MALAYSIA SECURITIES BERHAD</t>
  </si>
  <si>
    <t>Minority interest</t>
  </si>
  <si>
    <t>Goodwill</t>
  </si>
  <si>
    <t>Properties development cost</t>
  </si>
  <si>
    <t>Developed properties held for sale</t>
  </si>
  <si>
    <t>Conversion of ICULS</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</si>
  <si>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</si>
  <si>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</si>
  <si>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</si>
  <si>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</si>
  <si>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</si>
  <si>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</si>
  <si>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</si>
  <si>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</si>
  <si>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</si>
  <si>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</si>
  <si>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</si>
  <si>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</si>
  <si>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</si>
  <si>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</si>
  <si>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</si>
  <si>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</si>
  <si>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</si>
  <si>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</si>
  <si>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</si>
  <si>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</si>
  <si>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</si>
  <si>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</si>
  <si>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</si>
  <si>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</si>
  <si>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</si>
  <si>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</si>
  <si>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</si>
  <si>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</si>
  <si>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</si>
  <si>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</si>
  <si>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Attributable to Shareholders of the Company</t>
  </si>
  <si>
    <t>Auditor's report on preceding annual financial statements</t>
  </si>
  <si>
    <t>Unusual items due to their nature, size or incidence</t>
  </si>
  <si>
    <t>Changes in estimates</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</si>
  <si>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</si>
  <si>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</si>
  <si>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</si>
  <si>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</si>
  <si>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</si>
  <si>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were no sale of unquoted investment and/or properties, other than those carried out in the ordinary course of business as a property developer.</t>
  </si>
  <si>
    <t xml:space="preserve">There are no corporate proposals announced but not completed at the latest practicable date which shall not be earlier than 7 days from the issuance of this report. </t>
  </si>
  <si>
    <t>CURRENT QUARTER</t>
  </si>
  <si>
    <t>Valuations of property, plant and equipment</t>
  </si>
  <si>
    <t>Cash and cash equivalents at beginning of period</t>
  </si>
  <si>
    <t>Cash and cash equivalents at end of period</t>
  </si>
  <si>
    <t>Transfer of retained profits to capital</t>
  </si>
  <si>
    <t>reserves for conversion of ICULS</t>
  </si>
  <si>
    <t>There are no valuation of property, plant and equipment which have been brought forward from the previous annual report.</t>
  </si>
  <si>
    <t>Investments (unquoted)</t>
  </si>
  <si>
    <t>Term loan - unsecured</t>
  </si>
  <si>
    <t>Hire Purchase - secured</t>
  </si>
  <si>
    <t>Acquisition of land</t>
  </si>
  <si>
    <t>contracted but not provided for in the financial statements</t>
  </si>
  <si>
    <t xml:space="preserve">There were no issuances, cancellations, repurchases, resale and repayment of debt and equity securities in the current financial quarter. </t>
  </si>
  <si>
    <t>Related party transactions</t>
  </si>
  <si>
    <t>Identity of related parties</t>
  </si>
  <si>
    <t>The Group has a related party relationship with companies in which certain directors have interest.</t>
  </si>
  <si>
    <t>Significant transactions and balances with related parties are as follows:</t>
  </si>
  <si>
    <t>Balances</t>
  </si>
  <si>
    <t>Goodyear Management (Malaysia) Sdn. Bhd.</t>
  </si>
  <si>
    <t>Amount due to in respect of:</t>
  </si>
  <si>
    <t xml:space="preserve">   Advances owing to</t>
  </si>
  <si>
    <t>Bina Goodyear and its subsidiaries</t>
  </si>
  <si>
    <t xml:space="preserve">   Construction contract payable</t>
  </si>
  <si>
    <t>Transactions</t>
  </si>
  <si>
    <t xml:space="preserve">   Construction cost payable</t>
  </si>
  <si>
    <t>These transactions have been entered into in the normal course of business and have been established under negotiated terms.</t>
  </si>
  <si>
    <t>Disposal of subsidiary</t>
  </si>
  <si>
    <t>Unallocated expenses</t>
  </si>
  <si>
    <t>The condensed consolidated income statement should be read in conjuction with the audited financial statements for the year ended 30 April 2007 and the accompanying explanatory notes attached to the interim financial statements.</t>
  </si>
  <si>
    <t>The condensed consolidated balance sheet should be read in conjuction with the audited financial statements for the year ended 30 April 2007 and the accompanying explanatory notes attached to the interim financial statements.</t>
  </si>
  <si>
    <t>The condensed consolidated statement of changes in equity should be read in conjuction with the audited financial statements for the year ended 30 April 2007 and the accompanying explanatory notes attached to the interim financial statements.</t>
  </si>
  <si>
    <t>At 1 May 2006</t>
  </si>
  <si>
    <t>Dividends - 2006 final</t>
  </si>
  <si>
    <t xml:space="preserve">At 30 April 2007 </t>
  </si>
  <si>
    <t xml:space="preserve">At 1 May 2007 </t>
  </si>
  <si>
    <t>The condensed consolidated cash flow statement should be read in conjuction with the audited financial statements for the year ended 30 April 2007 and the accompanying explanatory notes attached to the interim financial statements.</t>
  </si>
  <si>
    <t>The auditor's report on the financial statements for the year ended 30 April 2007 was not qualified.</t>
  </si>
  <si>
    <t>The reversal of deferred tax  for the financial year represent mainly the tax on the portion of Group Cost arising from the proportion of property development charged out during the year.</t>
  </si>
  <si>
    <t>The interim financial statements should be read in conjunction with the audited financial statements for the year ended 30 April 2007. These explanatory notes attached to the interim financial statements provide an explanation of events and transactions that are significant to an understanding of the changes in the financial position and performance of the Group since the year ended 30 April 2007.</t>
  </si>
  <si>
    <t>There were no unusual items affecting assets, liabilites, equity, net income, or cash flows during the current financial quarter .</t>
  </si>
  <si>
    <t>The accounting policies and methods of computation adopted by the Group in this interim financial report are consistent with those adopted in the most recent annual audited financial statements for the year ended 30 April 2007, except that the Group has adopted the following new/revised FRSs for the annual periods beginning 1 May 2007:</t>
  </si>
  <si>
    <t>FRS 124  Related Party Disclosures</t>
  </si>
  <si>
    <t>FRS 117  Leases</t>
  </si>
  <si>
    <t>Earnings per share</t>
  </si>
  <si>
    <t>Net profit attributable to ordinary shareholders (RM'000)</t>
  </si>
  <si>
    <t>a)</t>
  </si>
  <si>
    <t>b)</t>
  </si>
  <si>
    <t>Weighted average number of ordinary shares ('000)</t>
  </si>
  <si>
    <t>The calculations of the basic earnings per share of the Group is based on the net profit attributable to ordinary shareholders and the weighted average number of ordinary shares outstanding during the quarter.</t>
  </si>
  <si>
    <t xml:space="preserve">Not applicable as there was no dilutive potential ordinary shares for the current quarter and financial year-to-date. </t>
  </si>
  <si>
    <t>N/A</t>
  </si>
  <si>
    <t>Cash and bank balances (excluding the sinking fund account)</t>
  </si>
  <si>
    <t>-</t>
  </si>
  <si>
    <t>This contribution was mainly due to progressive stages of completion for the projects under development coupled with new sales for the quarter.</t>
  </si>
  <si>
    <t>The adoption of FRS 124 does not has financial impact on the Group.</t>
  </si>
  <si>
    <t>FRS 117 requires the classification of leasehold land as prepaid lease payments. However, it has no significant financial impact on the Group as the group's leasehold properties are classified as investment property and held at fair value.</t>
  </si>
  <si>
    <t>Net cash outflow from investing activities</t>
  </si>
  <si>
    <t>Net cash (outflow)/inflow from financing activities</t>
  </si>
  <si>
    <t>Dividends payable</t>
  </si>
  <si>
    <t>Change in accounting policies</t>
  </si>
  <si>
    <t>Net cash inflow from operating activities</t>
  </si>
  <si>
    <t>Purchase of subsidiary</t>
  </si>
  <si>
    <t>The Group's effective tax rate for the current quarter and financial year-to-date is higher than the statutory tax rate due to expenses which are not deductible for tax purposes.</t>
  </si>
  <si>
    <t>Revolving Credit - secured</t>
  </si>
  <si>
    <t>INTERIM FINANCIAL REPORT FOR THE FOURTH QUARTER ENDED 30 APRIL 2008</t>
  </si>
  <si>
    <t>At 30 April 2008</t>
  </si>
  <si>
    <t xml:space="preserve">For the financial year ended 30 April </t>
  </si>
  <si>
    <t>Operating profit / (loss)</t>
  </si>
  <si>
    <t>Profit / (loss) before taxation</t>
  </si>
  <si>
    <t xml:space="preserve">(based on weighted average of 230,913,200 (2007: 185,339,496) </t>
  </si>
  <si>
    <t xml:space="preserve">(based on weighted average of 230,913,200 (2007:185,339,496) </t>
  </si>
  <si>
    <t>No dividends were paid for the current quarter.</t>
  </si>
  <si>
    <t>There were no material capital commitments for the financial quarter ended 30 April 2008 except for the following:</t>
  </si>
  <si>
    <t>There were no changes in the composition of the Group for the current financial quarter except for the acquisition of  500,000 ordinary shares of RM1.00 each in Affin-I Goodyear Sdn Bhd (AIGSB) representing a 50% equity interest in AIGSB by Jurus Positif Sdn Bhd, a wholly-owned subsidiary for a total purchase consideration of RM500,000.</t>
  </si>
  <si>
    <t>The Directors have recommended a final ordinary dividend of 3% less tax for the financial year ended 30 April 2008. The dividend, if approved by the shareholders at the forthcoming Annual General Meeting shall be paid at a date to be announced later.</t>
  </si>
  <si>
    <t>Net (decrease)/increase in cash and cash equivalents</t>
  </si>
  <si>
    <t>Prospects for the next financial year</t>
  </si>
  <si>
    <t>The Group has on-going development project and several projects in the pipeline ready for launches. Barring any unforeseen circumstances the Board of Directors expect the Group's performance for the next financial year to be satisfactory.</t>
  </si>
  <si>
    <t>On 12 June 2008, Pembangunan Bandar Mutiara Sdn. Bhd. (PBM), a wholly owned subsidiary entered into a joint venture agreement which established a joint venture company known as Tambun Indah Development Sdn Bhd. PBM holds a 30% equity in the joint venture company. Tambun Indah Development Sdn. Bhd. will purchased 3 parcels of land from PBM for RM123.5million and will undertake the development of residential properties on the land in phases.</t>
  </si>
  <si>
    <t xml:space="preserve">Total revenue for the current quarter was RM59.8 million a decrease of 21% when compared to preceding quarter's RM75.7 million. However, the Group recorded a higher profit after tax of RM7.6 million for the current quarter as compared to preceding quarter of RM5.7 million. This was mainly due to lower tax expenses as compared to preceding quarter. </t>
  </si>
  <si>
    <t>For the quarter under review, the Group recorded revenue of RM59.8 million and profit after tax of RM7.6 million which are mainly derived from the Group's property development activities.</t>
  </si>
</sst>
</file>

<file path=xl/styles.xml><?xml version="1.0" encoding="utf-8"?>
<styleSheet xmlns="http://schemas.openxmlformats.org/spreadsheetml/2006/main">
  <numFmts count="3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000000"/>
    <numFmt numFmtId="173" formatCode="0.00000"/>
    <numFmt numFmtId="174" formatCode="0.0000"/>
    <numFmt numFmtId="175" formatCode="0.000"/>
    <numFmt numFmtId="176" formatCode="0.0"/>
    <numFmt numFmtId="177" formatCode="_(* #,##0.000_);_(* \(#,##0.000\);_(* &quot;-&quot;??_);_(@_)"/>
    <numFmt numFmtId="178" formatCode="[$-409]dddd\,\ mmmm\ dd\,\ yyyy"/>
    <numFmt numFmtId="179" formatCode="[$-409]d\-mmm\-yy;@"/>
    <numFmt numFmtId="180" formatCode="[$-809]d\ mmmm\ yyyy;@"/>
    <numFmt numFmtId="181" formatCode="[$-809]dd\ mmmm\ yyyy;@"/>
    <numFmt numFmtId="182" formatCode="[$-409]dd\-mmm\-yy;@"/>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dd/mm/yyyy"/>
  </numFmts>
  <fonts count="10">
    <font>
      <sz val="10"/>
      <name val="Arial"/>
      <family val="0"/>
    </font>
    <font>
      <sz val="8"/>
      <name val="Arial"/>
      <family val="0"/>
    </font>
    <font>
      <b/>
      <sz val="10"/>
      <name val="Arial"/>
      <family val="2"/>
    </font>
    <font>
      <sz val="11"/>
      <name val="Times New Roman"/>
      <family val="1"/>
    </font>
    <font>
      <i/>
      <sz val="10"/>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
      <sz val="10"/>
      <color indexed="1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xf>
    <xf numFmtId="43" fontId="0" fillId="0" borderId="0" xfId="15" applyAlignment="1">
      <alignment/>
    </xf>
    <xf numFmtId="0" fontId="0" fillId="0" borderId="1" xfId="0" applyBorder="1" applyAlignment="1">
      <alignment/>
    </xf>
    <xf numFmtId="171" fontId="0" fillId="0" borderId="0" xfId="15" applyNumberFormat="1" applyAlignment="1">
      <alignment/>
    </xf>
    <xf numFmtId="171" fontId="0" fillId="0" borderId="0" xfId="0" applyNumberFormat="1" applyAlignment="1">
      <alignment/>
    </xf>
    <xf numFmtId="171" fontId="0" fillId="0" borderId="2" xfId="15" applyNumberFormat="1" applyBorder="1" applyAlignment="1">
      <alignment/>
    </xf>
    <xf numFmtId="171" fontId="0" fillId="0" borderId="0" xfId="15" applyNumberFormat="1" applyBorder="1" applyAlignment="1">
      <alignmen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71" fontId="0" fillId="0" borderId="2" xfId="0" applyNumberFormat="1" applyBorder="1" applyAlignment="1">
      <alignment/>
    </xf>
    <xf numFmtId="0" fontId="0" fillId="0" borderId="0" xfId="0" applyBorder="1" applyAlignment="1">
      <alignment/>
    </xf>
    <xf numFmtId="171"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right"/>
    </xf>
    <xf numFmtId="15" fontId="0" fillId="0" borderId="0" xfId="0" applyNumberFormat="1" applyBorder="1" applyAlignment="1">
      <alignment horizontal="center"/>
    </xf>
    <xf numFmtId="0" fontId="6" fillId="0" borderId="0" xfId="0" applyFont="1" applyBorder="1" applyAlignment="1">
      <alignment/>
    </xf>
    <xf numFmtId="0" fontId="5" fillId="0" borderId="0" xfId="0" applyFont="1" applyBorder="1" applyAlignment="1">
      <alignment/>
    </xf>
    <xf numFmtId="3" fontId="0" fillId="0" borderId="0" xfId="0" applyNumberFormat="1" applyBorder="1" applyAlignment="1">
      <alignment/>
    </xf>
    <xf numFmtId="0" fontId="0" fillId="0" borderId="0" xfId="0" applyFill="1" applyBorder="1" applyAlignment="1">
      <alignment/>
    </xf>
    <xf numFmtId="0" fontId="0" fillId="0" borderId="0" xfId="0" applyFont="1" applyBorder="1" applyAlignment="1">
      <alignment/>
    </xf>
    <xf numFmtId="0" fontId="2" fillId="0" borderId="0" xfId="0" applyFont="1" applyFill="1" applyBorder="1" applyAlignment="1">
      <alignment/>
    </xf>
    <xf numFmtId="0" fontId="4" fillId="0" borderId="0" xfId="0" applyFont="1" applyAlignment="1">
      <alignment horizontal="center"/>
    </xf>
    <xf numFmtId="0" fontId="0" fillId="0" borderId="0" xfId="0" applyAlignment="1">
      <alignment/>
    </xf>
    <xf numFmtId="43" fontId="0" fillId="0" borderId="0" xfId="0" applyNumberFormat="1" applyFont="1" applyAlignment="1">
      <alignment/>
    </xf>
    <xf numFmtId="0" fontId="1" fillId="0" borderId="0" xfId="0" applyFont="1" applyAlignment="1">
      <alignment/>
    </xf>
    <xf numFmtId="0" fontId="2" fillId="0" borderId="0" xfId="0" applyFont="1" applyAlignment="1">
      <alignment/>
    </xf>
    <xf numFmtId="182" fontId="0" fillId="0" borderId="0" xfId="0" applyNumberFormat="1" applyAlignment="1">
      <alignment horizontal="center"/>
    </xf>
    <xf numFmtId="0" fontId="0" fillId="0" borderId="0" xfId="0" applyFill="1" applyAlignment="1">
      <alignment horizontal="center"/>
    </xf>
    <xf numFmtId="171" fontId="0" fillId="0" borderId="0" xfId="15" applyNumberFormat="1" applyBorder="1" applyAlignment="1">
      <alignment/>
    </xf>
    <xf numFmtId="0" fontId="0" fillId="0" borderId="0" xfId="0" applyFill="1" applyAlignment="1">
      <alignment/>
    </xf>
    <xf numFmtId="0" fontId="0" fillId="0" borderId="0" xfId="0" applyFont="1" applyFill="1" applyAlignment="1">
      <alignment/>
    </xf>
    <xf numFmtId="43" fontId="0" fillId="0" borderId="0" xfId="15" applyAlignment="1">
      <alignment/>
    </xf>
    <xf numFmtId="2" fontId="0" fillId="0" borderId="0" xfId="0" applyNumberFormat="1" applyFill="1" applyBorder="1" applyAlignment="1">
      <alignment/>
    </xf>
    <xf numFmtId="43" fontId="0" fillId="0" borderId="0" xfId="0" applyNumberFormat="1" applyFill="1" applyAlignment="1">
      <alignment/>
    </xf>
    <xf numFmtId="43" fontId="0" fillId="0" borderId="0" xfId="0" applyNumberFormat="1" applyFont="1" applyFill="1" applyAlignment="1">
      <alignment/>
    </xf>
    <xf numFmtId="0" fontId="0" fillId="0" borderId="0" xfId="0" applyAlignment="1">
      <alignment horizontal="justify" vertical="justify"/>
    </xf>
    <xf numFmtId="0" fontId="0" fillId="0" borderId="0" xfId="0" applyAlignment="1">
      <alignment vertical="justify"/>
    </xf>
    <xf numFmtId="0" fontId="4" fillId="0" borderId="0" xfId="0" applyFont="1" applyAlignment="1">
      <alignment vertical="justify"/>
    </xf>
    <xf numFmtId="0" fontId="0" fillId="0" borderId="0" xfId="0" applyAlignment="1">
      <alignment horizontal="justify"/>
    </xf>
    <xf numFmtId="0" fontId="2" fillId="0" borderId="0" xfId="0" applyFont="1" applyFill="1" applyAlignment="1">
      <alignment/>
    </xf>
    <xf numFmtId="0" fontId="0" fillId="0" borderId="0" xfId="0" applyFont="1" applyAlignment="1">
      <alignment/>
    </xf>
    <xf numFmtId="179" fontId="0" fillId="0" borderId="0" xfId="0" applyNumberFormat="1" applyFill="1" applyAlignment="1">
      <alignment horizontal="center"/>
    </xf>
    <xf numFmtId="0" fontId="0" fillId="0" borderId="0" xfId="0" applyFill="1" applyAlignment="1">
      <alignment horizontal="right"/>
    </xf>
    <xf numFmtId="0" fontId="0" fillId="0" borderId="0" xfId="0" applyFont="1" applyAlignment="1">
      <alignment vertical="justify"/>
    </xf>
    <xf numFmtId="14" fontId="0" fillId="0" borderId="0" xfId="0" applyNumberFormat="1" applyAlignment="1">
      <alignment horizontal="center"/>
    </xf>
    <xf numFmtId="0" fontId="0" fillId="0" borderId="0" xfId="0" applyFont="1" applyFill="1" applyAlignment="1">
      <alignment/>
    </xf>
    <xf numFmtId="0" fontId="9" fillId="0" borderId="0" xfId="0" applyFont="1" applyAlignment="1">
      <alignment/>
    </xf>
    <xf numFmtId="0" fontId="0" fillId="0" borderId="0" xfId="0" applyAlignment="1">
      <alignment horizontal="left" vertical="justify"/>
    </xf>
    <xf numFmtId="0" fontId="0" fillId="0" borderId="0" xfId="0" applyAlignment="1">
      <alignment horizontal="right" indent="3"/>
    </xf>
    <xf numFmtId="171" fontId="0" fillId="0" borderId="0" xfId="15" applyNumberFormat="1" applyAlignment="1">
      <alignment horizontal="right" indent="3"/>
    </xf>
    <xf numFmtId="3" fontId="0" fillId="0" borderId="1" xfId="15" applyNumberFormat="1" applyBorder="1" applyAlignment="1">
      <alignment horizontal="right" indent="3"/>
    </xf>
    <xf numFmtId="3" fontId="0" fillId="0" borderId="1" xfId="15" applyNumberFormat="1" applyBorder="1" applyAlignment="1">
      <alignment horizontal="right" indent="2"/>
    </xf>
    <xf numFmtId="0" fontId="0" fillId="0" borderId="0" xfId="0" applyAlignment="1">
      <alignment horizontal="right" indent="2"/>
    </xf>
    <xf numFmtId="171" fontId="0" fillId="0" borderId="0" xfId="15" applyNumberFormat="1" applyAlignment="1">
      <alignment horizontal="right" indent="2"/>
    </xf>
    <xf numFmtId="4" fontId="0" fillId="0" borderId="1" xfId="15" applyNumberFormat="1" applyBorder="1" applyAlignment="1">
      <alignment horizontal="right" indent="3"/>
    </xf>
    <xf numFmtId="4" fontId="0" fillId="0" borderId="1" xfId="15" applyNumberFormat="1" applyBorder="1" applyAlignment="1">
      <alignment horizontal="right" indent="2"/>
    </xf>
    <xf numFmtId="0" fontId="4" fillId="0" borderId="0" xfId="0" applyFont="1" applyAlignment="1">
      <alignment horizontal="right"/>
    </xf>
    <xf numFmtId="0" fontId="1" fillId="0" borderId="0" xfId="0" applyFont="1" applyFill="1" applyAlignment="1">
      <alignment/>
    </xf>
    <xf numFmtId="0" fontId="0" fillId="0" borderId="0" xfId="0" applyAlignment="1" quotePrefix="1">
      <alignment horizontal="right"/>
    </xf>
    <xf numFmtId="179" fontId="4" fillId="0" borderId="0" xfId="0" applyNumberFormat="1" applyFont="1" applyFill="1" applyAlignment="1">
      <alignment horizontal="center"/>
    </xf>
    <xf numFmtId="0" fontId="3" fillId="0" borderId="0" xfId="0" applyFont="1" applyAlignment="1">
      <alignment horizontal="justify"/>
    </xf>
    <xf numFmtId="0" fontId="0" fillId="0" borderId="0" xfId="0" applyFont="1" applyAlignment="1">
      <alignment horizontal="justify"/>
    </xf>
    <xf numFmtId="37" fontId="0" fillId="0" borderId="0" xfId="15" applyNumberFormat="1" applyAlignment="1">
      <alignment horizontal="right" indent="2"/>
    </xf>
    <xf numFmtId="37" fontId="0" fillId="0" borderId="0" xfId="0" applyNumberFormat="1" applyAlignment="1">
      <alignment horizontal="right" indent="2"/>
    </xf>
    <xf numFmtId="37" fontId="0" fillId="0" borderId="1" xfId="0" applyNumberFormat="1" applyBorder="1" applyAlignment="1">
      <alignment horizontal="right" indent="2"/>
    </xf>
    <xf numFmtId="37" fontId="0" fillId="0" borderId="1" xfId="15" applyNumberFormat="1" applyBorder="1" applyAlignment="1">
      <alignment horizontal="right" indent="2"/>
    </xf>
    <xf numFmtId="37" fontId="0" fillId="0" borderId="2" xfId="15" applyNumberFormat="1" applyBorder="1" applyAlignment="1">
      <alignment horizontal="right" indent="2"/>
    </xf>
    <xf numFmtId="37" fontId="0" fillId="0" borderId="0" xfId="0" applyNumberFormat="1" applyAlignment="1">
      <alignment/>
    </xf>
    <xf numFmtId="37" fontId="4" fillId="0" borderId="0" xfId="15" applyNumberFormat="1" applyFont="1" applyAlignment="1">
      <alignment horizontal="right" indent="3"/>
    </xf>
    <xf numFmtId="37" fontId="4" fillId="0" borderId="2" xfId="15" applyNumberFormat="1" applyFont="1" applyBorder="1" applyAlignment="1">
      <alignment horizontal="right" indent="3"/>
    </xf>
    <xf numFmtId="37" fontId="0" fillId="0" borderId="0" xfId="15" applyNumberFormat="1" applyAlignment="1">
      <alignment horizontal="right" indent="3"/>
    </xf>
    <xf numFmtId="37" fontId="0" fillId="0" borderId="0" xfId="0" applyNumberFormat="1" applyAlignment="1">
      <alignment horizontal="right" indent="3"/>
    </xf>
    <xf numFmtId="37" fontId="0" fillId="0" borderId="1" xfId="0" applyNumberFormat="1" applyBorder="1" applyAlignment="1">
      <alignment horizontal="right" indent="3"/>
    </xf>
    <xf numFmtId="37" fontId="0" fillId="0" borderId="1" xfId="15" applyNumberFormat="1" applyBorder="1" applyAlignment="1">
      <alignment horizontal="right" indent="3"/>
    </xf>
    <xf numFmtId="37" fontId="0" fillId="0" borderId="2" xfId="15" applyNumberFormat="1" applyBorder="1" applyAlignment="1">
      <alignment horizontal="right" indent="3"/>
    </xf>
    <xf numFmtId="37" fontId="0" fillId="0" borderId="0" xfId="15" applyNumberFormat="1" applyBorder="1" applyAlignment="1">
      <alignment horizontal="right" indent="3"/>
    </xf>
    <xf numFmtId="37" fontId="0" fillId="0" borderId="0" xfId="15" applyNumberFormat="1" applyBorder="1" applyAlignment="1">
      <alignment horizontal="right" indent="2"/>
    </xf>
    <xf numFmtId="37" fontId="0" fillId="0" borderId="0" xfId="0" applyNumberFormat="1" applyBorder="1" applyAlignment="1">
      <alignment horizontal="right" indent="2"/>
    </xf>
    <xf numFmtId="37" fontId="0" fillId="0" borderId="0" xfId="0" applyNumberFormat="1" applyFill="1" applyAlignment="1">
      <alignment horizontal="right" indent="2"/>
    </xf>
    <xf numFmtId="37" fontId="1" fillId="0" borderId="0" xfId="0" applyNumberFormat="1" applyFont="1" applyAlignment="1">
      <alignment horizontal="right" indent="2"/>
    </xf>
    <xf numFmtId="37" fontId="1" fillId="0" borderId="0" xfId="0" applyNumberFormat="1" applyFont="1" applyFill="1" applyAlignment="1">
      <alignment horizontal="right" indent="2"/>
    </xf>
    <xf numFmtId="37" fontId="0" fillId="0" borderId="0" xfId="0" applyNumberFormat="1" applyFont="1" applyFill="1" applyAlignment="1">
      <alignment horizontal="right" indent="2"/>
    </xf>
    <xf numFmtId="39" fontId="0" fillId="0" borderId="0" xfId="0" applyNumberFormat="1" applyFill="1" applyAlignment="1">
      <alignment horizontal="right" indent="2"/>
    </xf>
    <xf numFmtId="37" fontId="0" fillId="0" borderId="0" xfId="15" applyNumberFormat="1" applyAlignment="1">
      <alignment horizontal="right" indent="1"/>
    </xf>
    <xf numFmtId="37" fontId="0" fillId="0" borderId="3" xfId="15" applyNumberFormat="1" applyBorder="1" applyAlignment="1">
      <alignment horizontal="right" indent="1"/>
    </xf>
    <xf numFmtId="37" fontId="0" fillId="0" borderId="0" xfId="0" applyNumberFormat="1" applyAlignment="1">
      <alignment horizontal="right" indent="1"/>
    </xf>
    <xf numFmtId="37" fontId="0" fillId="0" borderId="0" xfId="15" applyNumberFormat="1" applyAlignment="1">
      <alignment horizontal="right" indent="1"/>
    </xf>
    <xf numFmtId="37" fontId="0" fillId="0" borderId="3" xfId="0" applyNumberFormat="1" applyBorder="1" applyAlignment="1">
      <alignment horizontal="right" indent="1"/>
    </xf>
    <xf numFmtId="37" fontId="0" fillId="0" borderId="4" xfId="0" applyNumberFormat="1" applyBorder="1" applyAlignment="1">
      <alignment horizontal="right" indent="1"/>
    </xf>
    <xf numFmtId="37" fontId="0" fillId="0" borderId="0" xfId="0" applyNumberFormat="1" applyBorder="1" applyAlignment="1">
      <alignment horizontal="right" indent="1"/>
    </xf>
    <xf numFmtId="37" fontId="0" fillId="0" borderId="1" xfId="15" applyNumberFormat="1" applyBorder="1" applyAlignment="1">
      <alignment horizontal="right" indent="1"/>
    </xf>
    <xf numFmtId="37" fontId="0" fillId="0" borderId="0" xfId="15" applyNumberFormat="1" applyBorder="1" applyAlignment="1">
      <alignment horizontal="right" indent="1"/>
    </xf>
    <xf numFmtId="2" fontId="0" fillId="0" borderId="0" xfId="0" applyNumberFormat="1" applyFill="1" applyAlignment="1">
      <alignment horizontal="right" indent="1"/>
    </xf>
    <xf numFmtId="37" fontId="0" fillId="0" borderId="0" xfId="15" applyNumberFormat="1" applyFill="1" applyAlignment="1">
      <alignment horizontal="right" indent="2"/>
    </xf>
    <xf numFmtId="37" fontId="0" fillId="0" borderId="0" xfId="15" applyNumberFormat="1" applyFill="1" applyAlignment="1">
      <alignment horizontal="right" indent="1"/>
    </xf>
    <xf numFmtId="37" fontId="0" fillId="0" borderId="1" xfId="15" applyNumberFormat="1" applyFill="1" applyBorder="1" applyAlignment="1">
      <alignment horizontal="right" indent="1"/>
    </xf>
    <xf numFmtId="37" fontId="0" fillId="0" borderId="0" xfId="0" applyNumberFormat="1" applyFill="1" applyAlignment="1">
      <alignment horizontal="right" indent="1"/>
    </xf>
    <xf numFmtId="37" fontId="0" fillId="0" borderId="2" xfId="0" applyNumberFormat="1" applyBorder="1" applyAlignment="1">
      <alignment horizontal="right" indent="1"/>
    </xf>
    <xf numFmtId="37" fontId="0" fillId="0" borderId="0" xfId="15" applyNumberFormat="1" applyFont="1" applyAlignment="1">
      <alignment horizontal="right" indent="2"/>
    </xf>
    <xf numFmtId="37" fontId="0" fillId="0" borderId="0" xfId="15" applyNumberFormat="1" applyFont="1" applyBorder="1" applyAlignment="1">
      <alignment horizontal="right" indent="2"/>
    </xf>
    <xf numFmtId="37" fontId="0" fillId="0" borderId="0" xfId="15" applyNumberFormat="1" applyFont="1" applyAlignment="1">
      <alignment horizontal="right" indent="3"/>
    </xf>
    <xf numFmtId="37" fontId="0" fillId="0" borderId="0" xfId="15" applyNumberFormat="1" applyFont="1" applyBorder="1" applyAlignment="1">
      <alignment horizontal="right" indent="3"/>
    </xf>
    <xf numFmtId="37" fontId="0" fillId="0" borderId="0" xfId="15" applyNumberFormat="1" applyFill="1" applyBorder="1" applyAlignment="1">
      <alignment horizontal="right" indent="2"/>
    </xf>
    <xf numFmtId="37" fontId="0" fillId="0" borderId="1" xfId="15" applyNumberFormat="1" applyFont="1" applyFill="1" applyBorder="1" applyAlignment="1">
      <alignment horizontal="right" indent="2"/>
    </xf>
    <xf numFmtId="37" fontId="0" fillId="0" borderId="1" xfId="0" applyNumberFormat="1" applyFill="1" applyBorder="1" applyAlignment="1">
      <alignment horizontal="right" indent="2"/>
    </xf>
    <xf numFmtId="37" fontId="0" fillId="0" borderId="0" xfId="0" applyNumberFormat="1" applyFill="1" applyBorder="1" applyAlignment="1">
      <alignment horizontal="right" indent="2"/>
    </xf>
    <xf numFmtId="37" fontId="0" fillId="0" borderId="2" xfId="15" applyNumberFormat="1" applyFill="1" applyBorder="1" applyAlignment="1">
      <alignment horizontal="right" indent="2"/>
    </xf>
    <xf numFmtId="37" fontId="0" fillId="0" borderId="0" xfId="0" applyNumberFormat="1" applyAlignment="1" quotePrefix="1">
      <alignment horizontal="right" indent="1"/>
    </xf>
    <xf numFmtId="37" fontId="0" fillId="0" borderId="0" xfId="15" applyNumberFormat="1" applyFont="1" applyFill="1" applyAlignment="1">
      <alignment horizontal="right" indent="2"/>
    </xf>
    <xf numFmtId="37" fontId="0" fillId="0" borderId="0" xfId="15" applyNumberFormat="1" applyFont="1" applyFill="1" applyAlignment="1">
      <alignment horizontal="right" indent="3"/>
    </xf>
    <xf numFmtId="171" fontId="0" fillId="0" borderId="0" xfId="15" applyNumberFormat="1" applyFill="1" applyBorder="1" applyAlignment="1">
      <alignment/>
    </xf>
    <xf numFmtId="0" fontId="0" fillId="0" borderId="0" xfId="0" applyFill="1" applyBorder="1" applyAlignment="1">
      <alignment horizontal="center"/>
    </xf>
    <xf numFmtId="171" fontId="0" fillId="0" borderId="0" xfId="0" applyNumberFormat="1" applyFill="1" applyBorder="1" applyAlignment="1">
      <alignment/>
    </xf>
    <xf numFmtId="3" fontId="0" fillId="0" borderId="5" xfId="15" applyNumberFormat="1" applyFill="1" applyBorder="1" applyAlignment="1">
      <alignment horizontal="right" indent="1"/>
    </xf>
    <xf numFmtId="0" fontId="0" fillId="0" borderId="0" xfId="0" applyFont="1" applyFill="1" applyAlignment="1">
      <alignment vertical="justify"/>
    </xf>
    <xf numFmtId="0" fontId="0" fillId="0" borderId="0" xfId="0" applyFill="1" applyAlignment="1">
      <alignment vertical="justify"/>
    </xf>
    <xf numFmtId="0" fontId="0" fillId="0" borderId="0" xfId="0" applyFont="1" applyAlignment="1">
      <alignment horizontal="justify" vertical="justify"/>
    </xf>
    <xf numFmtId="0" fontId="0" fillId="0" borderId="0" xfId="0" applyFont="1" applyFill="1" applyAlignment="1">
      <alignment horizontal="justify" vertical="justify"/>
    </xf>
    <xf numFmtId="0" fontId="0" fillId="0" borderId="0" xfId="0" applyAlignment="1">
      <alignment horizontal="center"/>
    </xf>
    <xf numFmtId="0" fontId="4" fillId="0" borderId="0" xfId="0" applyFont="1" applyAlignment="1">
      <alignment horizontal="justify" vertical="justify"/>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0" xfId="0" applyFont="1" applyFill="1" applyAlignment="1">
      <alignment horizontal="justify" vertical="justify"/>
    </xf>
    <xf numFmtId="0" fontId="0" fillId="0" borderId="0" xfId="0" applyAlignment="1">
      <alignment horizontal="justify"/>
    </xf>
    <xf numFmtId="0" fontId="0" fillId="0" borderId="0" xfId="0" applyAlignment="1">
      <alignment horizontal="justify" vertical="justify"/>
    </xf>
    <xf numFmtId="0" fontId="0" fillId="0" borderId="0" xfId="0" applyAlignment="1">
      <alignment horizontal="left" vertical="justify"/>
    </xf>
    <xf numFmtId="0" fontId="0" fillId="0" borderId="0" xfId="0" applyFont="1" applyAlignment="1">
      <alignment horizontal="justify" vertical="justify"/>
    </xf>
    <xf numFmtId="0" fontId="0" fillId="0" borderId="0" xfId="0" applyFont="1" applyBorder="1" applyAlignment="1">
      <alignment horizontal="justify" vertical="justify"/>
    </xf>
    <xf numFmtId="0" fontId="0"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85725</xdr:rowOff>
    </xdr:from>
    <xdr:to>
      <xdr:col>4</xdr:col>
      <xdr:colOff>285750</xdr:colOff>
      <xdr:row>6</xdr:row>
      <xdr:rowOff>85725</xdr:rowOff>
    </xdr:to>
    <xdr:sp>
      <xdr:nvSpPr>
        <xdr:cNvPr id="1" name="Line 1"/>
        <xdr:cNvSpPr>
          <a:spLocks/>
        </xdr:cNvSpPr>
      </xdr:nvSpPr>
      <xdr:spPr>
        <a:xfrm>
          <a:off x="2114550" y="10572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85725</xdr:rowOff>
    </xdr:from>
    <xdr:to>
      <xdr:col>9</xdr:col>
      <xdr:colOff>0</xdr:colOff>
      <xdr:row>6</xdr:row>
      <xdr:rowOff>85725</xdr:rowOff>
    </xdr:to>
    <xdr:sp>
      <xdr:nvSpPr>
        <xdr:cNvPr id="2" name="Line 2"/>
        <xdr:cNvSpPr>
          <a:spLocks/>
        </xdr:cNvSpPr>
      </xdr:nvSpPr>
      <xdr:spPr>
        <a:xfrm flipH="1">
          <a:off x="5762625" y="10572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314325</xdr:colOff>
      <xdr:row>8</xdr:row>
      <xdr:rowOff>85725</xdr:rowOff>
    </xdr:to>
    <xdr:sp>
      <xdr:nvSpPr>
        <xdr:cNvPr id="3" name="Line 3"/>
        <xdr:cNvSpPr>
          <a:spLocks/>
        </xdr:cNvSpPr>
      </xdr:nvSpPr>
      <xdr:spPr>
        <a:xfrm>
          <a:off x="3619500" y="12858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8</xdr:row>
      <xdr:rowOff>85725</xdr:rowOff>
    </xdr:from>
    <xdr:to>
      <xdr:col>6</xdr:col>
      <xdr:colOff>762000</xdr:colOff>
      <xdr:row>8</xdr:row>
      <xdr:rowOff>85725</xdr:rowOff>
    </xdr:to>
    <xdr:sp>
      <xdr:nvSpPr>
        <xdr:cNvPr id="4" name="Line 4"/>
        <xdr:cNvSpPr>
          <a:spLocks/>
        </xdr:cNvSpPr>
      </xdr:nvSpPr>
      <xdr:spPr>
        <a:xfrm flipH="1">
          <a:off x="4933950" y="12858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Q48"/>
  <sheetViews>
    <sheetView tabSelected="1" workbookViewId="0" topLeftCell="A8">
      <pane ySplit="1275" topLeftCell="BM1" activePane="bottomLeft" state="split"/>
      <selection pane="topLeft" activeCell="E11" sqref="E11:H11"/>
      <selection pane="bottomLeft" activeCell="D7" sqref="D7"/>
    </sheetView>
  </sheetViews>
  <sheetFormatPr defaultColWidth="9.140625" defaultRowHeight="12.75"/>
  <cols>
    <col min="1" max="1" width="0.13671875" style="0" customWidth="1"/>
    <col min="2" max="2" width="4.421875" style="0" customWidth="1"/>
    <col min="3" max="3" width="4.00390625" style="0" customWidth="1"/>
    <col min="4" max="4" width="37.140625" style="0" customWidth="1"/>
    <col min="5" max="5" width="15.00390625" style="0" customWidth="1"/>
    <col min="6" max="6" width="18.140625" style="0" customWidth="1"/>
    <col min="7" max="7" width="14.28125" style="0" customWidth="1"/>
    <col min="8" max="8" width="17.140625" style="0" customWidth="1"/>
    <col min="9" max="9" width="4.28125" style="0" customWidth="1"/>
    <col min="10" max="10" width="10.8515625" style="0" customWidth="1"/>
  </cols>
  <sheetData>
    <row r="1" ht="12.75">
      <c r="B1" s="4" t="s">
        <v>17</v>
      </c>
    </row>
    <row r="2" ht="12.75">
      <c r="B2" s="4" t="s">
        <v>201</v>
      </c>
    </row>
    <row r="4" spans="2:9" ht="12.75">
      <c r="B4" s="35" t="s">
        <v>41</v>
      </c>
      <c r="C4" s="35"/>
      <c r="D4" s="35"/>
      <c r="E4" s="35"/>
      <c r="F4" s="35"/>
      <c r="G4" s="35"/>
      <c r="H4" s="35"/>
      <c r="I4" s="35"/>
    </row>
    <row r="5" spans="2:6" ht="12.75">
      <c r="B5" s="2"/>
      <c r="C5" s="2"/>
      <c r="D5" s="2"/>
      <c r="E5" s="2"/>
      <c r="F5" s="2"/>
    </row>
    <row r="6" spans="2:8" ht="12.75">
      <c r="B6" s="2"/>
      <c r="C6" s="2"/>
      <c r="D6" s="2"/>
      <c r="E6" s="32"/>
      <c r="F6" s="32"/>
      <c r="G6" s="32"/>
      <c r="H6" s="32"/>
    </row>
    <row r="7" spans="2:17" ht="15.75" customHeight="1">
      <c r="B7" s="2"/>
      <c r="C7" s="2"/>
      <c r="D7" s="2"/>
      <c r="E7" s="128" t="s">
        <v>36</v>
      </c>
      <c r="F7" s="128"/>
      <c r="G7" s="128" t="s">
        <v>37</v>
      </c>
      <c r="H7" s="128"/>
      <c r="J7" s="1"/>
      <c r="K7" s="1"/>
      <c r="L7" s="1"/>
      <c r="M7" s="1"/>
      <c r="N7" s="1"/>
      <c r="O7" s="1"/>
      <c r="P7" s="1"/>
      <c r="Q7" s="1"/>
    </row>
    <row r="8" spans="2:8" ht="12.75">
      <c r="B8" s="2"/>
      <c r="C8" s="2"/>
      <c r="D8" s="2"/>
      <c r="E8" s="1" t="s">
        <v>0</v>
      </c>
      <c r="F8" s="1" t="s">
        <v>4</v>
      </c>
      <c r="G8" s="1" t="s">
        <v>0</v>
      </c>
      <c r="H8" s="1" t="s">
        <v>4</v>
      </c>
    </row>
    <row r="9" spans="5:8" ht="12.75">
      <c r="E9" s="1" t="s">
        <v>1</v>
      </c>
      <c r="F9" s="1" t="s">
        <v>5</v>
      </c>
      <c r="G9" s="1" t="s">
        <v>1</v>
      </c>
      <c r="H9" s="1" t="s">
        <v>5</v>
      </c>
    </row>
    <row r="10" spans="5:8" ht="12.75">
      <c r="E10" s="1" t="s">
        <v>2</v>
      </c>
      <c r="F10" s="1" t="s">
        <v>2</v>
      </c>
      <c r="G10" s="1" t="s">
        <v>6</v>
      </c>
      <c r="H10" s="1" t="s">
        <v>7</v>
      </c>
    </row>
    <row r="11" spans="5:17" ht="12.75">
      <c r="E11" s="51">
        <v>39568</v>
      </c>
      <c r="F11" s="51">
        <v>39202</v>
      </c>
      <c r="G11" s="51">
        <v>39568</v>
      </c>
      <c r="H11" s="51">
        <v>39202</v>
      </c>
      <c r="J11" s="36"/>
      <c r="K11" s="36"/>
      <c r="L11" s="36"/>
      <c r="M11" s="36"/>
      <c r="N11" s="36"/>
      <c r="O11" s="36"/>
      <c r="P11" s="36"/>
      <c r="Q11" s="36"/>
    </row>
    <row r="12" spans="5:17" ht="12.75">
      <c r="E12" s="1" t="s">
        <v>3</v>
      </c>
      <c r="F12" s="1" t="s">
        <v>3</v>
      </c>
      <c r="G12" s="1" t="s">
        <v>3</v>
      </c>
      <c r="H12" s="1" t="s">
        <v>3</v>
      </c>
      <c r="J12" s="1"/>
      <c r="K12" s="1"/>
      <c r="L12" s="1"/>
      <c r="M12" s="1"/>
      <c r="N12" s="1"/>
      <c r="O12" s="1"/>
      <c r="P12" s="1"/>
      <c r="Q12" s="1"/>
    </row>
    <row r="14" spans="2:8" ht="12.75">
      <c r="B14" t="s">
        <v>19</v>
      </c>
      <c r="E14" s="72">
        <v>59828</v>
      </c>
      <c r="F14" s="72">
        <v>35491</v>
      </c>
      <c r="G14" s="72">
        <v>250720</v>
      </c>
      <c r="H14" s="72">
        <v>174269</v>
      </c>
    </row>
    <row r="15" spans="5:8" ht="12.75">
      <c r="E15" s="72"/>
      <c r="F15" s="72"/>
      <c r="G15" s="72"/>
      <c r="H15" s="72"/>
    </row>
    <row r="16" spans="2:8" ht="12.75">
      <c r="B16" s="2" t="s">
        <v>204</v>
      </c>
      <c r="E16" s="72">
        <v>11030</v>
      </c>
      <c r="F16" s="72">
        <v>-335</v>
      </c>
      <c r="G16" s="72">
        <v>38338</v>
      </c>
      <c r="H16" s="72">
        <v>19551</v>
      </c>
    </row>
    <row r="17" spans="5:8" ht="12.75">
      <c r="E17" s="72"/>
      <c r="F17" s="72"/>
      <c r="G17" s="72"/>
      <c r="H17" s="72"/>
    </row>
    <row r="18" spans="2:8" ht="12.75">
      <c r="B18" s="2" t="s">
        <v>42</v>
      </c>
      <c r="E18" s="72">
        <v>-1200</v>
      </c>
      <c r="F18" s="72">
        <v>-390</v>
      </c>
      <c r="G18" s="72">
        <v>-4193</v>
      </c>
      <c r="H18" s="72">
        <v>-2466</v>
      </c>
    </row>
    <row r="19" spans="2:14" ht="12.75">
      <c r="B19" s="2" t="s">
        <v>43</v>
      </c>
      <c r="E19" s="72">
        <v>110</v>
      </c>
      <c r="F19" s="72">
        <v>527</v>
      </c>
      <c r="G19" s="72">
        <v>970</v>
      </c>
      <c r="H19" s="72">
        <v>1150</v>
      </c>
      <c r="M19" s="5"/>
      <c r="N19" s="5"/>
    </row>
    <row r="20" spans="2:8" ht="12.75">
      <c r="B20" s="2"/>
      <c r="E20" s="75"/>
      <c r="F20" s="74"/>
      <c r="G20" s="75"/>
      <c r="H20" s="75"/>
    </row>
    <row r="21" spans="2:8" ht="12.75">
      <c r="B21" t="s">
        <v>205</v>
      </c>
      <c r="E21" s="72">
        <f>SUM(E16:E20)</f>
        <v>9940</v>
      </c>
      <c r="F21" s="72">
        <f>SUM(F16:F20)</f>
        <v>-198</v>
      </c>
      <c r="G21" s="72">
        <f>SUM(G16:G20)</f>
        <v>35115</v>
      </c>
      <c r="H21" s="72">
        <f>SUM(H16:H20)</f>
        <v>18235</v>
      </c>
    </row>
    <row r="22" spans="2:8" ht="12.75">
      <c r="B22" s="2" t="s">
        <v>44</v>
      </c>
      <c r="E22" s="75">
        <v>-2333</v>
      </c>
      <c r="F22" s="75">
        <v>5447</v>
      </c>
      <c r="G22" s="75">
        <v>-9398</v>
      </c>
      <c r="H22" s="75">
        <v>-980</v>
      </c>
    </row>
    <row r="23" spans="2:8" ht="13.5" thickBot="1">
      <c r="B23" t="s">
        <v>124</v>
      </c>
      <c r="E23" s="76">
        <f>SUM(E21:E22)</f>
        <v>7607</v>
      </c>
      <c r="F23" s="76">
        <f>SUM(F21:F22)</f>
        <v>5249</v>
      </c>
      <c r="G23" s="76">
        <f>SUM(G21:G22)</f>
        <v>25717</v>
      </c>
      <c r="H23" s="76">
        <f>SUM(H21:H22)</f>
        <v>17255</v>
      </c>
    </row>
    <row r="24" spans="5:8" ht="13.5" thickTop="1">
      <c r="E24" s="86"/>
      <c r="F24" s="86"/>
      <c r="G24" s="86"/>
      <c r="H24" s="86"/>
    </row>
    <row r="25" spans="2:8" ht="12.75">
      <c r="B25" s="2" t="s">
        <v>96</v>
      </c>
      <c r="E25" s="72"/>
      <c r="F25" s="72"/>
      <c r="G25" s="72"/>
      <c r="H25" s="72"/>
    </row>
    <row r="26" spans="2:8" ht="12.75">
      <c r="B26" s="39" t="s">
        <v>120</v>
      </c>
      <c r="C26" s="39"/>
      <c r="D26" s="39"/>
      <c r="E26" s="86">
        <v>7651</v>
      </c>
      <c r="F26" s="86">
        <v>5542</v>
      </c>
      <c r="G26" s="86">
        <v>19900</v>
      </c>
      <c r="H26" s="86">
        <v>17797</v>
      </c>
    </row>
    <row r="27" spans="2:8" ht="12.75">
      <c r="B27" s="2" t="s">
        <v>91</v>
      </c>
      <c r="E27" s="72">
        <v>-44</v>
      </c>
      <c r="F27" s="72">
        <v>-293</v>
      </c>
      <c r="G27" s="86">
        <v>5817</v>
      </c>
      <c r="H27" s="86">
        <v>-542</v>
      </c>
    </row>
    <row r="28" spans="2:8" ht="13.5" thickBot="1">
      <c r="B28" t="s">
        <v>124</v>
      </c>
      <c r="E28" s="76">
        <f>SUM(E26:E27)</f>
        <v>7607</v>
      </c>
      <c r="F28" s="76">
        <f>SUM(F26:F27)</f>
        <v>5249</v>
      </c>
      <c r="G28" s="76">
        <f>SUM(G26:G27)</f>
        <v>25717</v>
      </c>
      <c r="H28" s="76">
        <f>SUM(H26:H27)</f>
        <v>17255</v>
      </c>
    </row>
    <row r="29" spans="5:8" ht="13.5" thickTop="1">
      <c r="E29" s="87"/>
      <c r="F29" s="87"/>
      <c r="G29" s="87"/>
      <c r="H29" s="87"/>
    </row>
    <row r="30" spans="5:8" ht="12.75">
      <c r="E30" s="87"/>
      <c r="F30" s="87"/>
      <c r="G30" s="87"/>
      <c r="H30" s="87"/>
    </row>
    <row r="31" spans="5:8" ht="12.75">
      <c r="E31" s="87"/>
      <c r="F31" s="87"/>
      <c r="G31" s="87"/>
      <c r="H31" s="87"/>
    </row>
    <row r="32" spans="2:8" ht="12.75">
      <c r="B32" s="39" t="s">
        <v>45</v>
      </c>
      <c r="E32" s="92">
        <f>E26/230913*100</f>
        <v>3.313369104381304</v>
      </c>
      <c r="F32" s="92">
        <v>2.99</v>
      </c>
      <c r="G32" s="92">
        <f>G26/230913*100</f>
        <v>8.617964341548548</v>
      </c>
      <c r="H32" s="92">
        <v>9.6</v>
      </c>
    </row>
    <row r="33" spans="2:8" s="34" customFormat="1" ht="11.25">
      <c r="B33" s="67" t="s">
        <v>206</v>
      </c>
      <c r="C33" s="67"/>
      <c r="D33" s="67"/>
      <c r="E33" s="89"/>
      <c r="F33" s="90"/>
      <c r="G33" s="90"/>
      <c r="H33" s="90"/>
    </row>
    <row r="34" spans="2:8" s="34" customFormat="1" ht="11.25">
      <c r="B34" s="34" t="s">
        <v>80</v>
      </c>
      <c r="E34" s="89"/>
      <c r="F34" s="90"/>
      <c r="G34" s="90"/>
      <c r="H34" s="90"/>
    </row>
    <row r="35" spans="5:8" ht="12.75">
      <c r="E35" s="73"/>
      <c r="F35" s="88"/>
      <c r="G35" s="88"/>
      <c r="H35" s="88"/>
    </row>
    <row r="36" spans="2:8" ht="12.75">
      <c r="B36" s="39" t="s">
        <v>46</v>
      </c>
      <c r="E36" s="91" t="s">
        <v>187</v>
      </c>
      <c r="F36" s="92">
        <v>2.99</v>
      </c>
      <c r="G36" s="91" t="s">
        <v>187</v>
      </c>
      <c r="H36" s="92">
        <v>9.6</v>
      </c>
    </row>
    <row r="37" spans="2:8" ht="12.75">
      <c r="B37" s="67" t="s">
        <v>207</v>
      </c>
      <c r="C37" s="39"/>
      <c r="D37" s="39"/>
      <c r="E37" s="33"/>
      <c r="F37" s="43"/>
      <c r="G37" s="44"/>
      <c r="H37" s="43"/>
    </row>
    <row r="38" ht="12.75">
      <c r="B38" s="34" t="s">
        <v>80</v>
      </c>
    </row>
    <row r="40" spans="2:8" ht="12.75">
      <c r="B40" s="129" t="s">
        <v>165</v>
      </c>
      <c r="C40" s="129"/>
      <c r="D40" s="129"/>
      <c r="E40" s="129"/>
      <c r="F40" s="129"/>
      <c r="G40" s="129"/>
      <c r="H40" s="129"/>
    </row>
    <row r="41" spans="2:8" ht="12.75">
      <c r="B41" s="129"/>
      <c r="C41" s="129"/>
      <c r="D41" s="129"/>
      <c r="E41" s="129"/>
      <c r="F41" s="129"/>
      <c r="G41" s="129"/>
      <c r="H41" s="129"/>
    </row>
    <row r="42" ht="12.75">
      <c r="C42" s="3"/>
    </row>
    <row r="43" spans="2:3" ht="12.75">
      <c r="B43" s="17"/>
      <c r="C43" s="3"/>
    </row>
    <row r="44" spans="3:8" ht="12.75">
      <c r="C44" s="3"/>
      <c r="E44" s="5"/>
      <c r="F44" s="1"/>
      <c r="G44" s="5"/>
      <c r="H44" s="1"/>
    </row>
    <row r="48" ht="12.75">
      <c r="C48" s="14"/>
    </row>
    <row r="51" s="20" customFormat="1" ht="12.75"/>
    <row r="52" s="20" customFormat="1" ht="12.75"/>
    <row r="53" s="20" customFormat="1" ht="12.75"/>
    <row r="54" s="20" customFormat="1" ht="12.75"/>
    <row r="55" s="20" customFormat="1" ht="12.75"/>
    <row r="56" s="20" customFormat="1" ht="12.75"/>
    <row r="57" s="20" customFormat="1" ht="12.75"/>
  </sheetData>
  <mergeCells count="3">
    <mergeCell ref="E7:F7"/>
    <mergeCell ref="G7:H7"/>
    <mergeCell ref="B40:H41"/>
  </mergeCells>
  <printOptions/>
  <pageMargins left="0.4" right="0.27" top="0.55" bottom="0.5" header="0.3"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1:AA64"/>
  <sheetViews>
    <sheetView workbookViewId="0" topLeftCell="A1">
      <selection activeCell="H26" sqref="H26"/>
    </sheetView>
  </sheetViews>
  <sheetFormatPr defaultColWidth="9.140625" defaultRowHeight="12.75"/>
  <cols>
    <col min="1" max="1" width="2.421875" style="0" customWidth="1"/>
    <col min="2" max="2" width="3.7109375" style="0" customWidth="1"/>
    <col min="3" max="3" width="2.7109375" style="0" customWidth="1"/>
    <col min="4" max="4" width="39.00390625" style="0" customWidth="1"/>
    <col min="5" max="5" width="13.140625" style="0" customWidth="1"/>
    <col min="6" max="6" width="13.00390625" style="0" customWidth="1"/>
    <col min="7" max="7" width="15.00390625" style="0" customWidth="1"/>
    <col min="8" max="8" width="13.421875" style="0" customWidth="1"/>
    <col min="9" max="9" width="18.140625" style="0" customWidth="1"/>
  </cols>
  <sheetData>
    <row r="1" ht="12.75">
      <c r="B1" s="4" t="str">
        <f>'[1]P&amp;L'!B1</f>
        <v>MUTIARA GOODYEAR DEVELOPMENT BERHAD (40282-V)</v>
      </c>
    </row>
    <row r="2" ht="12.75">
      <c r="B2" s="4" t="str">
        <f>'P&amp;L'!B2</f>
        <v>INTERIM FINANCIAL REPORT FOR THE FOURTH QUARTER ENDED 30 APRIL 2008</v>
      </c>
    </row>
    <row r="3" ht="12.75">
      <c r="B3" s="4"/>
    </row>
    <row r="4" ht="12.75">
      <c r="B4" s="4" t="s">
        <v>47</v>
      </c>
    </row>
    <row r="6" spans="2:7" ht="12.75">
      <c r="B6" s="2"/>
      <c r="C6" s="2"/>
      <c r="D6" s="2"/>
      <c r="E6" s="1" t="s">
        <v>8</v>
      </c>
      <c r="F6" s="31"/>
      <c r="G6" s="2"/>
    </row>
    <row r="7" spans="2:9" ht="12.75">
      <c r="B7" s="2"/>
      <c r="C7" s="2"/>
      <c r="D7" s="2"/>
      <c r="E7" s="1" t="s">
        <v>9</v>
      </c>
      <c r="F7" s="1" t="s">
        <v>8</v>
      </c>
      <c r="H7" s="1"/>
      <c r="I7" s="1"/>
    </row>
    <row r="8" spans="5:9" ht="12.75">
      <c r="E8" s="37" t="s">
        <v>10</v>
      </c>
      <c r="F8" s="1" t="s">
        <v>11</v>
      </c>
      <c r="H8" s="1"/>
      <c r="I8" s="1"/>
    </row>
    <row r="9" spans="5:9" ht="12.75">
      <c r="E9" s="1" t="s">
        <v>2</v>
      </c>
      <c r="F9" s="1" t="s">
        <v>12</v>
      </c>
      <c r="H9" s="1"/>
      <c r="I9" s="1"/>
    </row>
    <row r="10" spans="5:9" ht="12.75">
      <c r="E10" s="51">
        <f>'P&amp;L'!E11</f>
        <v>39568</v>
      </c>
      <c r="F10" s="51">
        <v>39202</v>
      </c>
      <c r="H10" s="1"/>
      <c r="I10" s="1"/>
    </row>
    <row r="11" spans="5:9" ht="12.75">
      <c r="E11" s="1" t="s">
        <v>3</v>
      </c>
      <c r="F11" s="1" t="s">
        <v>3</v>
      </c>
      <c r="H11" s="1"/>
      <c r="I11" s="1"/>
    </row>
    <row r="12" spans="6:9" ht="12.75">
      <c r="F12" s="1"/>
      <c r="H12" s="1"/>
      <c r="I12" s="1"/>
    </row>
    <row r="13" ht="12.75">
      <c r="B13" s="4" t="s">
        <v>98</v>
      </c>
    </row>
    <row r="14" ht="12.75">
      <c r="B14" t="s">
        <v>109</v>
      </c>
    </row>
    <row r="15" spans="3:7" ht="12.75">
      <c r="C15" t="s">
        <v>20</v>
      </c>
      <c r="E15" s="93">
        <v>4888</v>
      </c>
      <c r="F15" s="93">
        <v>5638</v>
      </c>
      <c r="G15" s="38"/>
    </row>
    <row r="16" spans="2:7" ht="12.75">
      <c r="B16" s="3"/>
      <c r="C16" t="s">
        <v>99</v>
      </c>
      <c r="E16" s="93">
        <v>61596</v>
      </c>
      <c r="F16" s="93">
        <v>61596</v>
      </c>
      <c r="G16" s="38"/>
    </row>
    <row r="17" spans="3:7" ht="12.75">
      <c r="C17" t="s">
        <v>144</v>
      </c>
      <c r="E17" s="93">
        <f>5500+2630</f>
        <v>8130</v>
      </c>
      <c r="F17" s="93">
        <f>5500+3200</f>
        <v>8700</v>
      </c>
      <c r="G17" s="38"/>
    </row>
    <row r="18" spans="3:7" ht="12.75">
      <c r="C18" t="s">
        <v>21</v>
      </c>
      <c r="E18" s="93">
        <v>219988</v>
      </c>
      <c r="F18" s="93">
        <v>215475</v>
      </c>
      <c r="G18" s="38"/>
    </row>
    <row r="19" spans="3:7" ht="12.75">
      <c r="C19" t="s">
        <v>92</v>
      </c>
      <c r="E19" s="93">
        <v>16294</v>
      </c>
      <c r="F19" s="93">
        <v>1200</v>
      </c>
      <c r="G19" s="38"/>
    </row>
    <row r="20" spans="3:7" ht="12.75">
      <c r="C20" t="s">
        <v>81</v>
      </c>
      <c r="E20" s="93">
        <v>702</v>
      </c>
      <c r="F20" s="93">
        <v>530</v>
      </c>
      <c r="G20" s="38"/>
    </row>
    <row r="21" spans="5:7" ht="12.75">
      <c r="E21" s="94">
        <f>SUM(E15:E20)</f>
        <v>311598</v>
      </c>
      <c r="F21" s="94">
        <f>SUM(F15:F20)</f>
        <v>293139</v>
      </c>
      <c r="G21" s="38"/>
    </row>
    <row r="22" spans="5:7" ht="12.75">
      <c r="E22" s="95"/>
      <c r="F22" s="96"/>
      <c r="G22" s="38"/>
    </row>
    <row r="23" spans="2:7" ht="12.75">
      <c r="B23" t="s">
        <v>13</v>
      </c>
      <c r="E23" s="95"/>
      <c r="F23" s="96"/>
      <c r="G23" s="38"/>
    </row>
    <row r="24" spans="3:7" ht="12.75">
      <c r="C24" t="s">
        <v>93</v>
      </c>
      <c r="E24" s="93">
        <v>136396</v>
      </c>
      <c r="F24" s="93">
        <v>183365</v>
      </c>
      <c r="G24" s="38"/>
    </row>
    <row r="25" spans="3:7" ht="12.75">
      <c r="C25" t="s">
        <v>94</v>
      </c>
      <c r="E25" s="93">
        <v>17325</v>
      </c>
      <c r="F25" s="93">
        <v>13234</v>
      </c>
      <c r="G25" s="38"/>
    </row>
    <row r="26" spans="2:7" ht="12.75">
      <c r="B26" s="3"/>
      <c r="C26" t="s">
        <v>23</v>
      </c>
      <c r="E26" s="93">
        <v>49445</v>
      </c>
      <c r="F26" s="93">
        <v>29013</v>
      </c>
      <c r="G26" s="38"/>
    </row>
    <row r="27" spans="3:7" ht="12.75">
      <c r="C27" t="s">
        <v>22</v>
      </c>
      <c r="E27" s="93">
        <f>8026+672</f>
        <v>8698</v>
      </c>
      <c r="F27" s="93">
        <f>5483+845</f>
        <v>6328</v>
      </c>
      <c r="G27" s="38"/>
    </row>
    <row r="28" spans="2:7" ht="12.75">
      <c r="B28" s="3"/>
      <c r="C28" t="s">
        <v>24</v>
      </c>
      <c r="E28" s="93">
        <f>3441+26301</f>
        <v>29742</v>
      </c>
      <c r="F28" s="93">
        <f>3594+29369</f>
        <v>32963</v>
      </c>
      <c r="G28" s="38"/>
    </row>
    <row r="29" spans="5:7" ht="12.75">
      <c r="E29" s="97">
        <f>SUM(E24:E28)</f>
        <v>241606</v>
      </c>
      <c r="F29" s="97">
        <f>SUM(F24:F28)</f>
        <v>264903</v>
      </c>
      <c r="G29" s="21"/>
    </row>
    <row r="30" spans="2:7" ht="13.5" thickBot="1">
      <c r="B30" s="4" t="s">
        <v>103</v>
      </c>
      <c r="E30" s="98">
        <f>E21+E29</f>
        <v>553204</v>
      </c>
      <c r="F30" s="98">
        <f>F21+F29</f>
        <v>558042</v>
      </c>
      <c r="G30" s="21"/>
    </row>
    <row r="31" spans="5:7" ht="12.75">
      <c r="E31" s="95"/>
      <c r="F31" s="99"/>
      <c r="G31" s="21"/>
    </row>
    <row r="32" spans="2:7" ht="12.75">
      <c r="B32" s="4" t="s">
        <v>104</v>
      </c>
      <c r="E32" s="95"/>
      <c r="F32" s="99"/>
      <c r="G32" s="21"/>
    </row>
    <row r="33" spans="2:7" ht="12.75">
      <c r="B33" t="s">
        <v>121</v>
      </c>
      <c r="E33" s="95"/>
      <c r="F33" s="99"/>
      <c r="G33" s="21"/>
    </row>
    <row r="34" spans="3:7" ht="12.75">
      <c r="C34" t="s">
        <v>15</v>
      </c>
      <c r="E34" s="93">
        <v>230914</v>
      </c>
      <c r="F34" s="93">
        <v>230914</v>
      </c>
      <c r="G34" s="38"/>
    </row>
    <row r="35" spans="3:7" ht="12.75">
      <c r="C35" t="s">
        <v>105</v>
      </c>
      <c r="E35" s="93">
        <v>19341</v>
      </c>
      <c r="F35" s="93">
        <v>19341</v>
      </c>
      <c r="G35" s="38"/>
    </row>
    <row r="36" spans="3:7" ht="12.75">
      <c r="C36" t="s">
        <v>106</v>
      </c>
      <c r="E36" s="100">
        <v>53995</v>
      </c>
      <c r="F36" s="100">
        <v>39152</v>
      </c>
      <c r="G36" s="11"/>
    </row>
    <row r="37" spans="5:7" ht="12.75">
      <c r="E37" s="101">
        <f>SUM(E34:E36)</f>
        <v>304250</v>
      </c>
      <c r="F37" s="101">
        <f>SUM(F34:F36)</f>
        <v>289407</v>
      </c>
      <c r="G37" s="11"/>
    </row>
    <row r="38" spans="2:7" ht="12.75">
      <c r="B38" t="s">
        <v>16</v>
      </c>
      <c r="E38" s="96">
        <v>5798</v>
      </c>
      <c r="F38" s="96">
        <v>9675</v>
      </c>
      <c r="G38" s="38"/>
    </row>
    <row r="39" spans="2:7" ht="12.75">
      <c r="B39" t="s">
        <v>107</v>
      </c>
      <c r="E39" s="94">
        <f>SUM(E37:E38)</f>
        <v>310048</v>
      </c>
      <c r="F39" s="94">
        <f>SUM(F37:F38)</f>
        <v>299082</v>
      </c>
      <c r="G39" s="38"/>
    </row>
    <row r="40" spans="2:7" ht="12.75">
      <c r="B40" s="3"/>
      <c r="E40" s="95"/>
      <c r="F40" s="96"/>
      <c r="G40" s="38"/>
    </row>
    <row r="41" spans="2:7" ht="12.75">
      <c r="B41" s="2" t="s">
        <v>108</v>
      </c>
      <c r="E41" s="95"/>
      <c r="F41" s="96"/>
      <c r="G41" s="38"/>
    </row>
    <row r="42" spans="2:7" ht="12.75">
      <c r="B42" s="3"/>
      <c r="C42" s="2" t="s">
        <v>110</v>
      </c>
      <c r="E42" s="93">
        <f>110524+789</f>
        <v>111313</v>
      </c>
      <c r="F42" s="93">
        <f>124364+1156</f>
        <v>125520</v>
      </c>
      <c r="G42" s="38"/>
    </row>
    <row r="43" spans="3:7" ht="12.75">
      <c r="C43" s="2" t="s">
        <v>111</v>
      </c>
      <c r="E43" s="93">
        <v>17500</v>
      </c>
      <c r="F43" s="93">
        <v>19342</v>
      </c>
      <c r="G43" s="38"/>
    </row>
    <row r="44" spans="3:7" ht="12.75">
      <c r="C44" s="2" t="s">
        <v>112</v>
      </c>
      <c r="E44" s="93">
        <v>1013</v>
      </c>
      <c r="F44" s="93">
        <v>1013</v>
      </c>
      <c r="G44" s="38"/>
    </row>
    <row r="45" spans="3:7" ht="12.75">
      <c r="C45" s="2"/>
      <c r="E45" s="94">
        <f>SUM(E42:E44)</f>
        <v>129826</v>
      </c>
      <c r="F45" s="94">
        <f>SUM(F42:F44)</f>
        <v>145875</v>
      </c>
      <c r="G45" s="38"/>
    </row>
    <row r="46" spans="2:7" ht="12.75">
      <c r="B46" s="2"/>
      <c r="E46" s="95"/>
      <c r="F46" s="96"/>
      <c r="G46" s="38"/>
    </row>
    <row r="47" spans="2:7" ht="12.75">
      <c r="B47" t="s">
        <v>14</v>
      </c>
      <c r="E47" s="95"/>
      <c r="F47" s="95"/>
      <c r="G47" s="20"/>
    </row>
    <row r="48" spans="3:7" ht="12.75">
      <c r="C48" t="s">
        <v>100</v>
      </c>
      <c r="E48" s="93">
        <v>19800</v>
      </c>
      <c r="F48" s="93">
        <v>20035</v>
      </c>
      <c r="G48" s="38"/>
    </row>
    <row r="49" spans="3:7" ht="12.75">
      <c r="C49" t="s">
        <v>101</v>
      </c>
      <c r="E49" s="117">
        <v>439</v>
      </c>
      <c r="F49" s="95">
        <v>18797</v>
      </c>
      <c r="G49" s="38"/>
    </row>
    <row r="50" spans="3:7" ht="12.75">
      <c r="C50" t="s">
        <v>102</v>
      </c>
      <c r="E50" s="93">
        <f>33807+6945</f>
        <v>40752</v>
      </c>
      <c r="F50" s="93">
        <f>21985+7446</f>
        <v>29431</v>
      </c>
      <c r="G50" s="38"/>
    </row>
    <row r="51" spans="3:7" ht="12.75">
      <c r="C51" t="s">
        <v>29</v>
      </c>
      <c r="E51" s="93">
        <f>395+50379</f>
        <v>50774</v>
      </c>
      <c r="F51" s="93">
        <f>612+40435</f>
        <v>41047</v>
      </c>
      <c r="G51" s="38"/>
    </row>
    <row r="52" spans="3:7" ht="12.75">
      <c r="C52" t="s">
        <v>25</v>
      </c>
      <c r="E52" s="93">
        <v>1565</v>
      </c>
      <c r="F52" s="93">
        <v>3775</v>
      </c>
      <c r="G52" s="38"/>
    </row>
    <row r="53" spans="5:7" ht="12.75">
      <c r="E53" s="94">
        <f>SUM(E48:E52)</f>
        <v>113330</v>
      </c>
      <c r="F53" s="94">
        <f>SUM(F48:F52)</f>
        <v>113085</v>
      </c>
      <c r="G53" s="38"/>
    </row>
    <row r="54" spans="2:7" ht="12.75">
      <c r="B54" t="s">
        <v>113</v>
      </c>
      <c r="E54" s="94">
        <f>E45+E53</f>
        <v>243156</v>
      </c>
      <c r="F54" s="94">
        <f>F45+F53</f>
        <v>258960</v>
      </c>
      <c r="G54" s="38"/>
    </row>
    <row r="55" spans="2:7" ht="13.5" thickBot="1">
      <c r="B55" s="4" t="s">
        <v>114</v>
      </c>
      <c r="E55" s="98">
        <f>E39+E54</f>
        <v>553204</v>
      </c>
      <c r="F55" s="98">
        <f>F39+F54</f>
        <v>558042</v>
      </c>
      <c r="G55" s="20"/>
    </row>
    <row r="56" spans="2:7" ht="12.75">
      <c r="B56" s="3"/>
      <c r="C56" s="20"/>
      <c r="D56" s="20"/>
      <c r="E56" s="21"/>
      <c r="F56" s="21"/>
      <c r="G56" s="21"/>
    </row>
    <row r="57" spans="3:7" ht="12.75">
      <c r="C57" s="2"/>
      <c r="G57" s="20"/>
    </row>
    <row r="58" spans="2:7" ht="12.75">
      <c r="B58" s="39" t="s">
        <v>97</v>
      </c>
      <c r="D58" s="39"/>
      <c r="E58" s="102">
        <f>E37/E34</f>
        <v>1.3175900984782214</v>
      </c>
      <c r="F58" s="102">
        <f>F37/F34</f>
        <v>1.2533107563854942</v>
      </c>
      <c r="G58" s="42"/>
    </row>
    <row r="59" spans="3:7" ht="12.75">
      <c r="C59" s="40" t="s">
        <v>115</v>
      </c>
      <c r="D59" s="39"/>
      <c r="E59" s="39"/>
      <c r="F59" s="39"/>
      <c r="G59" s="39"/>
    </row>
    <row r="60" spans="3:27" ht="12.75">
      <c r="C60" s="34"/>
      <c r="M60" s="41"/>
      <c r="N60" s="41"/>
      <c r="O60" s="41"/>
      <c r="P60" s="1"/>
      <c r="Q60" s="1"/>
      <c r="R60" s="1"/>
      <c r="S60" s="1"/>
      <c r="T60" s="1"/>
      <c r="U60" s="1"/>
      <c r="V60" s="1"/>
      <c r="X60" s="41"/>
      <c r="Y60" s="41"/>
      <c r="Z60" s="41"/>
      <c r="AA60" s="1"/>
    </row>
    <row r="61" ht="12.75">
      <c r="C61" s="14"/>
    </row>
    <row r="62" spans="2:8" ht="12.75" customHeight="1">
      <c r="B62" s="129" t="s">
        <v>166</v>
      </c>
      <c r="C62" s="129"/>
      <c r="D62" s="129"/>
      <c r="E62" s="129"/>
      <c r="F62" s="129"/>
      <c r="G62" s="47"/>
      <c r="H62" s="47"/>
    </row>
    <row r="63" spans="2:8" ht="12.75">
      <c r="B63" s="129"/>
      <c r="C63" s="129"/>
      <c r="D63" s="129"/>
      <c r="E63" s="129"/>
      <c r="F63" s="129"/>
      <c r="G63" s="47"/>
      <c r="H63" s="47"/>
    </row>
    <row r="64" spans="2:6" ht="12.75">
      <c r="B64" s="129"/>
      <c r="C64" s="129"/>
      <c r="D64" s="129"/>
      <c r="E64" s="129"/>
      <c r="F64" s="129"/>
    </row>
  </sheetData>
  <mergeCells count="1">
    <mergeCell ref="B62:F64"/>
  </mergeCells>
  <printOptions/>
  <pageMargins left="0.73" right="0.47" top="0.5" bottom="0.5" header="0.5" footer="0.2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1:AB44"/>
  <sheetViews>
    <sheetView workbookViewId="0" topLeftCell="A10">
      <selection activeCell="L20" sqref="L20"/>
    </sheetView>
  </sheetViews>
  <sheetFormatPr defaultColWidth="9.140625" defaultRowHeight="12.75"/>
  <cols>
    <col min="1" max="1" width="2.421875" style="0" customWidth="1"/>
    <col min="2" max="2" width="27.8515625" style="0" customWidth="1"/>
    <col min="3" max="3" width="1.421875" style="0" customWidth="1"/>
    <col min="4" max="4" width="11.57421875" style="0" customWidth="1"/>
    <col min="5" max="5" width="11.00390625" style="0" customWidth="1"/>
    <col min="6" max="6" width="12.7109375" style="0" customWidth="1"/>
    <col min="7" max="7" width="11.57421875" style="0" customWidth="1"/>
    <col min="8" max="8" width="11.8515625" style="0" customWidth="1"/>
    <col min="9" max="9" width="12.140625" style="0" customWidth="1"/>
    <col min="10" max="10" width="11.7109375" style="0" customWidth="1"/>
    <col min="11" max="11" width="11.28125" style="0" bestFit="1" customWidth="1"/>
  </cols>
  <sheetData>
    <row r="1" ht="12.75">
      <c r="B1" s="4" t="str">
        <f>'P&amp;L'!B1</f>
        <v>MUTIARA GOODYEAR DEVELOPMENT BERHAD (40282-V)</v>
      </c>
    </row>
    <row r="2" ht="12.75">
      <c r="B2" s="4" t="str">
        <f>'P&amp;L'!B2</f>
        <v>INTERIM FINANCIAL REPORT FOR THE FOURTH QUARTER ENDED 30 APRIL 2008</v>
      </c>
    </row>
    <row r="3" ht="12.75">
      <c r="B3" s="4"/>
    </row>
    <row r="4" ht="12.75">
      <c r="B4" s="4" t="s">
        <v>48</v>
      </c>
    </row>
    <row r="7" spans="4:9" ht="12.75">
      <c r="D7" s="130" t="s">
        <v>126</v>
      </c>
      <c r="E7" s="131"/>
      <c r="F7" s="131"/>
      <c r="G7" s="131"/>
      <c r="H7" s="131"/>
      <c r="I7" s="132"/>
    </row>
    <row r="8" spans="4:9" ht="5.25" customHeight="1">
      <c r="D8" s="11"/>
      <c r="E8" s="11"/>
      <c r="F8" s="11"/>
      <c r="G8" s="11"/>
      <c r="H8" s="11"/>
      <c r="I8" s="11"/>
    </row>
    <row r="9" spans="6:7" ht="12.75">
      <c r="F9" s="130" t="s">
        <v>117</v>
      </c>
      <c r="G9" s="132"/>
    </row>
    <row r="10" spans="4:11" ht="12.75">
      <c r="D10" s="1" t="s">
        <v>49</v>
      </c>
      <c r="E10" s="1" t="s">
        <v>26</v>
      </c>
      <c r="F10" s="1" t="s">
        <v>49</v>
      </c>
      <c r="G10" s="1" t="s">
        <v>52</v>
      </c>
      <c r="H10" s="1" t="s">
        <v>79</v>
      </c>
      <c r="I10" s="1"/>
      <c r="J10" s="1" t="s">
        <v>118</v>
      </c>
      <c r="K10" s="1" t="s">
        <v>18</v>
      </c>
    </row>
    <row r="11" spans="4:11" ht="12.75">
      <c r="D11" s="1" t="s">
        <v>50</v>
      </c>
      <c r="E11" s="1"/>
      <c r="F11" s="1" t="s">
        <v>51</v>
      </c>
      <c r="G11" s="1" t="s">
        <v>53</v>
      </c>
      <c r="H11" s="1" t="s">
        <v>122</v>
      </c>
      <c r="I11" s="1" t="s">
        <v>123</v>
      </c>
      <c r="J11" s="1" t="s">
        <v>119</v>
      </c>
      <c r="K11" s="1" t="s">
        <v>116</v>
      </c>
    </row>
    <row r="12" spans="4:11" ht="12.75">
      <c r="D12" s="1"/>
      <c r="E12" s="1"/>
      <c r="F12" s="1"/>
      <c r="G12" s="1"/>
      <c r="H12" s="1"/>
      <c r="I12" s="1"/>
      <c r="J12" s="1"/>
      <c r="K12" s="1"/>
    </row>
    <row r="13" spans="4:11" ht="12.75">
      <c r="D13" s="1" t="s">
        <v>3</v>
      </c>
      <c r="E13" s="1" t="s">
        <v>3</v>
      </c>
      <c r="F13" s="1" t="s">
        <v>3</v>
      </c>
      <c r="G13" s="1" t="s">
        <v>3</v>
      </c>
      <c r="H13" s="1" t="s">
        <v>3</v>
      </c>
      <c r="I13" s="1" t="s">
        <v>3</v>
      </c>
      <c r="J13" s="1" t="s">
        <v>3</v>
      </c>
      <c r="K13" s="1" t="s">
        <v>3</v>
      </c>
    </row>
    <row r="15" spans="2:11" ht="12.75">
      <c r="B15" t="s">
        <v>171</v>
      </c>
      <c r="D15" s="8">
        <f>D40</f>
        <v>230914</v>
      </c>
      <c r="E15" s="8">
        <f aca="true" t="shared" si="0" ref="E15:K15">E40</f>
        <v>0</v>
      </c>
      <c r="F15" s="8">
        <f t="shared" si="0"/>
        <v>19341</v>
      </c>
      <c r="G15" s="8">
        <f t="shared" si="0"/>
        <v>0</v>
      </c>
      <c r="H15" s="8">
        <f t="shared" si="0"/>
        <v>39152</v>
      </c>
      <c r="I15" s="8">
        <f t="shared" si="0"/>
        <v>289407</v>
      </c>
      <c r="J15" s="8">
        <f t="shared" si="0"/>
        <v>9675</v>
      </c>
      <c r="K15" s="8">
        <f t="shared" si="0"/>
        <v>299082</v>
      </c>
    </row>
    <row r="16" ht="12.75">
      <c r="K16" s="8"/>
    </row>
    <row r="17" spans="2:11" ht="12.75">
      <c r="B17" t="s">
        <v>54</v>
      </c>
      <c r="H17" s="7">
        <f>'P&amp;L'!G26</f>
        <v>19900</v>
      </c>
      <c r="I17" s="8">
        <f>SUM(D17:H17)</f>
        <v>19900</v>
      </c>
      <c r="J17" s="7">
        <f>'P&amp;L'!G27</f>
        <v>5817</v>
      </c>
      <c r="K17" s="7">
        <f>SUM(I17:J17)</f>
        <v>25717</v>
      </c>
    </row>
    <row r="18" spans="8:11" ht="12.75">
      <c r="H18" s="7"/>
      <c r="I18" s="8"/>
      <c r="J18" s="7"/>
      <c r="K18" s="7"/>
    </row>
    <row r="19" spans="2:11" ht="12.75">
      <c r="B19" t="s">
        <v>195</v>
      </c>
      <c r="H19" s="7">
        <v>-5057</v>
      </c>
      <c r="I19" s="8">
        <f>SUM(D19:H19)</f>
        <v>-5057</v>
      </c>
      <c r="J19" s="7"/>
      <c r="K19" s="7">
        <f>SUM(I19:J19)</f>
        <v>-5057</v>
      </c>
    </row>
    <row r="20" spans="8:11" ht="12.75">
      <c r="H20" s="7"/>
      <c r="I20" s="8"/>
      <c r="J20" s="7"/>
      <c r="K20" s="7"/>
    </row>
    <row r="21" spans="2:11" ht="12.75">
      <c r="B21" t="s">
        <v>198</v>
      </c>
      <c r="H21" s="7"/>
      <c r="I21" s="8">
        <f>SUM(D21:H21)</f>
        <v>0</v>
      </c>
      <c r="J21" s="7">
        <v>-9694</v>
      </c>
      <c r="K21" s="7">
        <f>SUM(I21:J21)</f>
        <v>-9694</v>
      </c>
    </row>
    <row r="23" spans="2:11" ht="13.5" thickBot="1">
      <c r="B23" s="39" t="s">
        <v>202</v>
      </c>
      <c r="D23" s="9">
        <f aca="true" t="shared" si="1" ref="D23:K23">SUM(D15:D22)</f>
        <v>230914</v>
      </c>
      <c r="E23" s="9">
        <f t="shared" si="1"/>
        <v>0</v>
      </c>
      <c r="F23" s="9">
        <f t="shared" si="1"/>
        <v>19341</v>
      </c>
      <c r="G23" s="9">
        <f t="shared" si="1"/>
        <v>0</v>
      </c>
      <c r="H23" s="9">
        <f t="shared" si="1"/>
        <v>53995</v>
      </c>
      <c r="I23" s="9">
        <f t="shared" si="1"/>
        <v>304250</v>
      </c>
      <c r="J23" s="9">
        <f t="shared" si="1"/>
        <v>5798</v>
      </c>
      <c r="K23" s="9">
        <f t="shared" si="1"/>
        <v>310048</v>
      </c>
    </row>
    <row r="24" ht="13.5" thickTop="1"/>
    <row r="27" spans="2:11" ht="12.75">
      <c r="B27" t="s">
        <v>168</v>
      </c>
      <c r="D27" s="10">
        <v>168195</v>
      </c>
      <c r="E27" s="10">
        <v>72880</v>
      </c>
      <c r="F27" s="10">
        <v>3662</v>
      </c>
      <c r="G27" s="10">
        <v>4754</v>
      </c>
      <c r="H27" s="10">
        <v>25815</v>
      </c>
      <c r="I27" s="8">
        <f>SUM(D27:H27)</f>
        <v>275306</v>
      </c>
      <c r="J27" s="10">
        <v>10320</v>
      </c>
      <c r="K27" s="7">
        <f>SUM(I27:J27)</f>
        <v>285626</v>
      </c>
    </row>
    <row r="28" spans="4:11" ht="12.75">
      <c r="D28" s="10"/>
      <c r="E28" s="10"/>
      <c r="F28" s="10"/>
      <c r="G28" s="10"/>
      <c r="H28" s="10"/>
      <c r="I28" s="8"/>
      <c r="J28" s="10"/>
      <c r="K28" s="7"/>
    </row>
    <row r="29" spans="2:11" ht="12.75">
      <c r="B29" t="s">
        <v>54</v>
      </c>
      <c r="H29" s="7">
        <v>17797</v>
      </c>
      <c r="I29" s="8">
        <f>SUM(D29:H29)</f>
        <v>17797</v>
      </c>
      <c r="J29" s="7">
        <v>-542</v>
      </c>
      <c r="K29" s="7">
        <f>SUM(I29:J29)</f>
        <v>17255</v>
      </c>
    </row>
    <row r="30" spans="8:11" ht="12.75">
      <c r="H30" s="7"/>
      <c r="I30" s="7"/>
      <c r="J30" s="7"/>
      <c r="K30" s="7"/>
    </row>
    <row r="31" spans="2:11" ht="12.75">
      <c r="B31" t="s">
        <v>169</v>
      </c>
      <c r="H31" s="7">
        <v>-3640</v>
      </c>
      <c r="I31" s="8">
        <f>SUM(D31:H31)</f>
        <v>-3640</v>
      </c>
      <c r="J31" s="7"/>
      <c r="K31" s="7">
        <f>SUM(I31:J31)</f>
        <v>-3640</v>
      </c>
    </row>
    <row r="32" spans="8:11" ht="12.75">
      <c r="H32" s="7"/>
      <c r="I32" s="7"/>
      <c r="J32" s="7"/>
      <c r="K32" s="10"/>
    </row>
    <row r="33" spans="2:11" ht="12.75">
      <c r="B33" t="s">
        <v>95</v>
      </c>
      <c r="D33" s="7">
        <v>62719</v>
      </c>
      <c r="E33" s="7">
        <v>-72880</v>
      </c>
      <c r="F33" s="7">
        <v>15679</v>
      </c>
      <c r="G33" s="7">
        <v>-5574</v>
      </c>
      <c r="H33" s="7"/>
      <c r="I33" s="8">
        <v>-56</v>
      </c>
      <c r="J33" s="7"/>
      <c r="K33" s="7">
        <f>SUM(I33:J33)</f>
        <v>-56</v>
      </c>
    </row>
    <row r="34" spans="8:11" ht="12.75">
      <c r="H34" s="7"/>
      <c r="I34" s="7"/>
      <c r="J34" s="7"/>
      <c r="K34" s="7"/>
    </row>
    <row r="35" spans="2:11" ht="12.75">
      <c r="B35" t="s">
        <v>141</v>
      </c>
      <c r="G35" s="7">
        <v>820</v>
      </c>
      <c r="H35" s="7">
        <v>-820</v>
      </c>
      <c r="I35" s="8">
        <f>SUM(D35:H35)</f>
        <v>0</v>
      </c>
      <c r="J35" s="7"/>
      <c r="K35" s="7">
        <f>SUM(I35:J35)</f>
        <v>0</v>
      </c>
    </row>
    <row r="36" spans="2:11" ht="12.75">
      <c r="B36" t="s">
        <v>142</v>
      </c>
      <c r="G36" s="7"/>
      <c r="H36" s="7"/>
      <c r="I36" s="8"/>
      <c r="J36" s="7"/>
      <c r="K36" s="7"/>
    </row>
    <row r="37" spans="7:11" ht="12.75">
      <c r="G37" s="7"/>
      <c r="H37" s="7"/>
      <c r="I37" s="8"/>
      <c r="J37" s="7"/>
      <c r="K37" s="7"/>
    </row>
    <row r="38" spans="2:11" ht="12.75">
      <c r="B38" t="s">
        <v>163</v>
      </c>
      <c r="G38" s="7"/>
      <c r="H38" s="7"/>
      <c r="I38" s="8">
        <v>0</v>
      </c>
      <c r="J38" s="7">
        <v>-103</v>
      </c>
      <c r="K38" s="7">
        <f>SUM(I38:J38)</f>
        <v>-103</v>
      </c>
    </row>
    <row r="39" spans="4:11" ht="12.75">
      <c r="D39" s="6"/>
      <c r="E39" s="6"/>
      <c r="F39" s="6"/>
      <c r="G39" s="6"/>
      <c r="H39" s="6"/>
      <c r="I39" s="6"/>
      <c r="J39" s="6"/>
      <c r="K39" s="6"/>
    </row>
    <row r="40" spans="2:11" ht="13.5" thickBot="1">
      <c r="B40" t="s">
        <v>170</v>
      </c>
      <c r="D40" s="19">
        <f aca="true" t="shared" si="2" ref="D40:K40">SUM(D27:D39)</f>
        <v>230914</v>
      </c>
      <c r="E40" s="19">
        <f t="shared" si="2"/>
        <v>0</v>
      </c>
      <c r="F40" s="19">
        <f t="shared" si="2"/>
        <v>19341</v>
      </c>
      <c r="G40" s="19">
        <f t="shared" si="2"/>
        <v>0</v>
      </c>
      <c r="H40" s="19">
        <f t="shared" si="2"/>
        <v>39152</v>
      </c>
      <c r="I40" s="19">
        <f t="shared" si="2"/>
        <v>289407</v>
      </c>
      <c r="J40" s="19">
        <f t="shared" si="2"/>
        <v>9675</v>
      </c>
      <c r="K40" s="19">
        <f t="shared" si="2"/>
        <v>299082</v>
      </c>
    </row>
    <row r="41" ht="13.5" thickTop="1"/>
    <row r="43" spans="2:28" ht="12.75" customHeight="1">
      <c r="B43" s="129" t="s">
        <v>167</v>
      </c>
      <c r="C43" s="129"/>
      <c r="D43" s="129"/>
      <c r="E43" s="129"/>
      <c r="F43" s="129"/>
      <c r="G43" s="129"/>
      <c r="H43" s="129"/>
      <c r="I43" s="129"/>
      <c r="J43" s="129"/>
      <c r="K43" s="129"/>
      <c r="N43" s="5"/>
      <c r="O43" s="5"/>
      <c r="P43" s="5"/>
      <c r="Q43" s="1"/>
      <c r="R43" s="1"/>
      <c r="S43" s="1"/>
      <c r="T43" s="1"/>
      <c r="U43" s="1"/>
      <c r="V43" s="1"/>
      <c r="W43" s="1"/>
      <c r="Y43" s="5"/>
      <c r="Z43" s="5"/>
      <c r="AA43" s="5"/>
      <c r="AB43" s="1"/>
    </row>
    <row r="44" spans="2:11" ht="12.75">
      <c r="B44" s="129"/>
      <c r="C44" s="129"/>
      <c r="D44" s="129"/>
      <c r="E44" s="129"/>
      <c r="F44" s="129"/>
      <c r="G44" s="129"/>
      <c r="H44" s="129"/>
      <c r="I44" s="129"/>
      <c r="J44" s="129"/>
      <c r="K44" s="129"/>
    </row>
  </sheetData>
  <mergeCells count="3">
    <mergeCell ref="B43:K44"/>
    <mergeCell ref="D7:I7"/>
    <mergeCell ref="F9:G9"/>
  </mergeCells>
  <printOptions/>
  <pageMargins left="0.29" right="0.25" top="0.5" bottom="0.5" header="0.5" footer="0.5"/>
  <pageSetup fitToHeight="1" fitToWidth="1" horizontalDpi="600" verticalDpi="600" orientation="portrait"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Z51"/>
  <sheetViews>
    <sheetView workbookViewId="0" topLeftCell="A1">
      <selection activeCell="G30" sqref="G30"/>
    </sheetView>
  </sheetViews>
  <sheetFormatPr defaultColWidth="9.140625" defaultRowHeight="12.75"/>
  <cols>
    <col min="1" max="1" width="2.28125" style="0" customWidth="1"/>
    <col min="2" max="2" width="52.8515625" style="0" customWidth="1"/>
    <col min="3" max="3" width="2.421875" style="0" customWidth="1"/>
    <col min="4" max="4" width="18.7109375" style="0" customWidth="1"/>
    <col min="5" max="5" width="16.140625" style="0" customWidth="1"/>
  </cols>
  <sheetData>
    <row r="1" ht="12.75">
      <c r="B1" s="4" t="s">
        <v>17</v>
      </c>
    </row>
    <row r="2" ht="12.75">
      <c r="B2" s="4" t="str">
        <f>'P&amp;L'!B2</f>
        <v>INTERIM FINANCIAL REPORT FOR THE FOURTH QUARTER ENDED 30 APRIL 2008</v>
      </c>
    </row>
    <row r="3" ht="12.75">
      <c r="B3" s="4"/>
    </row>
    <row r="4" ht="12.75">
      <c r="B4" s="4" t="s">
        <v>85</v>
      </c>
    </row>
    <row r="6" ht="12.75">
      <c r="D6" s="1" t="s">
        <v>8</v>
      </c>
    </row>
    <row r="7" spans="4:5" ht="12.75">
      <c r="D7" s="1" t="s">
        <v>9</v>
      </c>
      <c r="E7" s="1" t="s">
        <v>8</v>
      </c>
    </row>
    <row r="8" spans="4:5" ht="12.75">
      <c r="D8" s="1" t="s">
        <v>10</v>
      </c>
      <c r="E8" s="1" t="s">
        <v>11</v>
      </c>
    </row>
    <row r="9" spans="4:5" ht="12.75">
      <c r="D9" s="1" t="s">
        <v>2</v>
      </c>
      <c r="E9" s="1" t="s">
        <v>12</v>
      </c>
    </row>
    <row r="10" spans="4:5" ht="12.75">
      <c r="D10" s="51">
        <f>'P&amp;L'!E11</f>
        <v>39568</v>
      </c>
      <c r="E10" s="51">
        <v>39202</v>
      </c>
    </row>
    <row r="11" spans="4:5" ht="12.75">
      <c r="D11" s="1" t="s">
        <v>3</v>
      </c>
      <c r="E11" s="1" t="s">
        <v>3</v>
      </c>
    </row>
    <row r="13" spans="2:5" ht="12.75">
      <c r="B13" t="s">
        <v>197</v>
      </c>
      <c r="D13" s="80">
        <v>30433</v>
      </c>
      <c r="E13" s="80">
        <v>422</v>
      </c>
    </row>
    <row r="14" spans="4:5" ht="12.75">
      <c r="D14" s="81"/>
      <c r="E14" s="80"/>
    </row>
    <row r="15" spans="2:5" ht="12.75">
      <c r="B15" t="s">
        <v>193</v>
      </c>
      <c r="D15" s="80">
        <v>-23926</v>
      </c>
      <c r="E15" s="80">
        <v>-4124</v>
      </c>
    </row>
    <row r="16" spans="4:5" ht="12.75">
      <c r="D16" s="81"/>
      <c r="E16" s="80"/>
    </row>
    <row r="17" spans="2:5" ht="12.75">
      <c r="B17" t="s">
        <v>194</v>
      </c>
      <c r="D17" s="80">
        <v>-10871</v>
      </c>
      <c r="E17" s="80">
        <v>12037</v>
      </c>
    </row>
    <row r="18" spans="4:5" ht="12.75">
      <c r="D18" s="82"/>
      <c r="E18" s="83"/>
    </row>
    <row r="19" spans="2:5" ht="12.75">
      <c r="B19" t="s">
        <v>212</v>
      </c>
      <c r="D19" s="80">
        <f>SUM(D13:D18)</f>
        <v>-4364</v>
      </c>
      <c r="E19" s="80">
        <f>SUM(E13:E18)</f>
        <v>8335</v>
      </c>
    </row>
    <row r="20" spans="4:5" ht="12.75">
      <c r="D20" s="80"/>
      <c r="E20" s="80"/>
    </row>
    <row r="21" spans="2:5" ht="12.75">
      <c r="B21" t="s">
        <v>139</v>
      </c>
      <c r="D21" s="80">
        <v>29543</v>
      </c>
      <c r="E21" s="80">
        <v>21208</v>
      </c>
    </row>
    <row r="22" spans="4:5" ht="12.75">
      <c r="D22" s="80"/>
      <c r="E22" s="80"/>
    </row>
    <row r="23" spans="2:5" ht="13.5" thickBot="1">
      <c r="B23" t="s">
        <v>140</v>
      </c>
      <c r="D23" s="84">
        <f>SUM(D19:D22)</f>
        <v>25179</v>
      </c>
      <c r="E23" s="84">
        <f>SUM(E19:E22)</f>
        <v>29543</v>
      </c>
    </row>
    <row r="24" spans="4:5" ht="13.5" thickTop="1">
      <c r="D24" s="85"/>
      <c r="E24" s="85"/>
    </row>
    <row r="25" spans="4:5" ht="12.75">
      <c r="D25" s="77"/>
      <c r="E25" s="77"/>
    </row>
    <row r="26" ht="12.75">
      <c r="B26" s="14" t="s">
        <v>75</v>
      </c>
    </row>
    <row r="28" spans="4:5" ht="12.75">
      <c r="D28" s="31" t="s">
        <v>8</v>
      </c>
      <c r="E28" s="14"/>
    </row>
    <row r="29" spans="4:5" ht="12.75">
      <c r="D29" s="31" t="s">
        <v>9</v>
      </c>
      <c r="E29" s="31" t="s">
        <v>8</v>
      </c>
    </row>
    <row r="30" spans="4:5" ht="12.75">
      <c r="D30" s="31" t="s">
        <v>10</v>
      </c>
      <c r="E30" s="31" t="s">
        <v>11</v>
      </c>
    </row>
    <row r="31" spans="4:5" ht="12.75">
      <c r="D31" s="31" t="s">
        <v>2</v>
      </c>
      <c r="E31" s="31" t="s">
        <v>12</v>
      </c>
    </row>
    <row r="32" spans="4:5" ht="12.75">
      <c r="D32" s="69">
        <f>D10</f>
        <v>39568</v>
      </c>
      <c r="E32" s="69">
        <v>39202</v>
      </c>
    </row>
    <row r="33" spans="4:5" ht="12.75">
      <c r="D33" s="31" t="s">
        <v>3</v>
      </c>
      <c r="E33" s="31" t="s">
        <v>3</v>
      </c>
    </row>
    <row r="34" spans="4:5" ht="12.75">
      <c r="D34" s="31"/>
      <c r="E34" s="31"/>
    </row>
    <row r="35" spans="2:5" ht="12.75">
      <c r="B35" s="14" t="s">
        <v>188</v>
      </c>
      <c r="D35" s="78">
        <v>25774</v>
      </c>
      <c r="E35" s="78">
        <v>28841</v>
      </c>
    </row>
    <row r="36" spans="2:5" ht="12.75">
      <c r="B36" s="14" t="s">
        <v>77</v>
      </c>
      <c r="D36" s="78">
        <v>2139</v>
      </c>
      <c r="E36" s="78">
        <v>2289</v>
      </c>
    </row>
    <row r="37" spans="2:5" ht="12.75">
      <c r="B37" s="14" t="s">
        <v>76</v>
      </c>
      <c r="D37" s="78">
        <v>-2734</v>
      </c>
      <c r="E37" s="78">
        <v>-1587</v>
      </c>
    </row>
    <row r="38" spans="4:5" ht="13.5" thickBot="1">
      <c r="D38" s="79">
        <f>SUM(D35:D37)</f>
        <v>25179</v>
      </c>
      <c r="E38" s="79">
        <f>SUM(E35:E37)</f>
        <v>29543</v>
      </c>
    </row>
    <row r="39" spans="4:5" ht="13.5" thickTop="1">
      <c r="D39" s="31"/>
      <c r="E39" s="31"/>
    </row>
    <row r="42" spans="2:26" ht="12.75" customHeight="1">
      <c r="B42" s="129" t="s">
        <v>172</v>
      </c>
      <c r="C42" s="129"/>
      <c r="D42" s="129"/>
      <c r="E42" s="129"/>
      <c r="F42" s="47"/>
      <c r="G42" s="47"/>
      <c r="H42" s="47"/>
      <c r="L42" s="5"/>
      <c r="M42" s="5"/>
      <c r="N42" s="5"/>
      <c r="O42" s="1"/>
      <c r="P42" s="1"/>
      <c r="Q42" s="1"/>
      <c r="R42" s="1"/>
      <c r="S42" s="1"/>
      <c r="T42" s="1"/>
      <c r="U42" s="1"/>
      <c r="W42" s="5"/>
      <c r="X42" s="5"/>
      <c r="Y42" s="5"/>
      <c r="Z42" s="1"/>
    </row>
    <row r="43" spans="2:8" ht="12.75">
      <c r="B43" s="129"/>
      <c r="C43" s="129"/>
      <c r="D43" s="129"/>
      <c r="E43" s="129"/>
      <c r="F43" s="47"/>
      <c r="G43" s="47"/>
      <c r="H43" s="47"/>
    </row>
    <row r="44" spans="2:5" ht="12.75">
      <c r="B44" s="129"/>
      <c r="C44" s="129"/>
      <c r="D44" s="129"/>
      <c r="E44" s="129"/>
    </row>
    <row r="51" spans="2:26" ht="12.75">
      <c r="B51" s="14"/>
      <c r="C51" s="3"/>
      <c r="L51" s="5"/>
      <c r="M51" s="5"/>
      <c r="N51" s="5"/>
      <c r="O51" s="1"/>
      <c r="P51" s="1"/>
      <c r="Q51" s="1"/>
      <c r="R51" s="1"/>
      <c r="S51" s="1"/>
      <c r="T51" s="1"/>
      <c r="U51" s="1"/>
      <c r="W51" s="5"/>
      <c r="X51" s="5"/>
      <c r="Y51" s="5"/>
      <c r="Z51" s="1"/>
    </row>
  </sheetData>
  <mergeCells count="1">
    <mergeCell ref="B42:E44"/>
  </mergeCells>
  <printOptions/>
  <pageMargins left="0.75" right="0.75" top="0.63" bottom="0.5" header="0.5" footer="0.5"/>
  <pageSetup fitToHeight="1" fitToWidth="1"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I215"/>
  <sheetViews>
    <sheetView workbookViewId="0" topLeftCell="A1">
      <selection activeCell="H22" sqref="H22"/>
    </sheetView>
  </sheetViews>
  <sheetFormatPr defaultColWidth="9.140625" defaultRowHeight="12.75"/>
  <cols>
    <col min="1" max="1" width="3.140625" style="0" customWidth="1"/>
    <col min="2" max="2" width="4.140625" style="0" customWidth="1"/>
    <col min="3" max="3" width="3.57421875" style="0" customWidth="1"/>
    <col min="4" max="4" width="51.421875" style="0" customWidth="1"/>
    <col min="5" max="5" width="13.28125" style="0" customWidth="1"/>
    <col min="6" max="6" width="12.140625" style="0" customWidth="1"/>
    <col min="7" max="7" width="13.140625" style="0" customWidth="1"/>
    <col min="8" max="8" width="12.140625" style="0" customWidth="1"/>
    <col min="9" max="9" width="9.28125" style="0" bestFit="1" customWidth="1"/>
  </cols>
  <sheetData>
    <row r="1" ht="12.75">
      <c r="B1" s="4" t="s">
        <v>17</v>
      </c>
    </row>
    <row r="2" ht="12.75">
      <c r="B2" s="4" t="str">
        <f>'P&amp;L'!B2</f>
        <v>INTERIM FINANCIAL REPORT FOR THE FOURTH QUARTER ENDED 30 APRIL 2008</v>
      </c>
    </row>
    <row r="3" ht="12.75">
      <c r="B3" s="4"/>
    </row>
    <row r="4" ht="12.75">
      <c r="B4" s="4" t="s">
        <v>55</v>
      </c>
    </row>
    <row r="6" spans="2:3" ht="12.75">
      <c r="B6" s="3">
        <v>1</v>
      </c>
      <c r="C6" s="4" t="s">
        <v>57</v>
      </c>
    </row>
    <row r="8" spans="3:8" ht="12.75" customHeight="1">
      <c r="C8" s="135" t="s">
        <v>125</v>
      </c>
      <c r="D8" s="135"/>
      <c r="E8" s="135"/>
      <c r="F8" s="135"/>
      <c r="G8" s="135"/>
      <c r="H8" s="135"/>
    </row>
    <row r="9" spans="3:8" ht="12.75">
      <c r="C9" s="135"/>
      <c r="D9" s="135"/>
      <c r="E9" s="135"/>
      <c r="F9" s="135"/>
      <c r="G9" s="135"/>
      <c r="H9" s="135"/>
    </row>
    <row r="10" spans="3:8" ht="12.75">
      <c r="C10" s="135"/>
      <c r="D10" s="135"/>
      <c r="E10" s="135"/>
      <c r="F10" s="135"/>
      <c r="G10" s="135"/>
      <c r="H10" s="135"/>
    </row>
    <row r="11" spans="4:8" ht="12.75">
      <c r="D11" s="45"/>
      <c r="E11" s="45"/>
      <c r="F11" s="45"/>
      <c r="G11" s="45"/>
      <c r="H11" s="45"/>
    </row>
    <row r="12" spans="3:8" ht="12.75" customHeight="1">
      <c r="C12" s="135" t="s">
        <v>175</v>
      </c>
      <c r="D12" s="135"/>
      <c r="E12" s="135"/>
      <c r="F12" s="135"/>
      <c r="G12" s="135"/>
      <c r="H12" s="135"/>
    </row>
    <row r="13" spans="3:8" ht="12.75">
      <c r="C13" s="135"/>
      <c r="D13" s="135"/>
      <c r="E13" s="135"/>
      <c r="F13" s="135"/>
      <c r="G13" s="135"/>
      <c r="H13" s="135"/>
    </row>
    <row r="14" spans="3:8" ht="13.5" customHeight="1">
      <c r="C14" s="135"/>
      <c r="D14" s="135"/>
      <c r="E14" s="135"/>
      <c r="F14" s="135"/>
      <c r="G14" s="135"/>
      <c r="H14" s="135"/>
    </row>
    <row r="15" spans="3:8" ht="13.5" customHeight="1">
      <c r="C15" s="135"/>
      <c r="D15" s="135"/>
      <c r="E15" s="135"/>
      <c r="F15" s="135"/>
      <c r="G15" s="135"/>
      <c r="H15" s="135"/>
    </row>
    <row r="16" spans="3:8" ht="13.5" customHeight="1">
      <c r="C16" s="45"/>
      <c r="D16" s="45"/>
      <c r="E16" s="45"/>
      <c r="F16" s="45"/>
      <c r="G16" s="45"/>
      <c r="H16" s="45"/>
    </row>
    <row r="17" spans="3:8" ht="13.5" customHeight="1">
      <c r="C17" s="17" t="s">
        <v>196</v>
      </c>
      <c r="D17" s="45"/>
      <c r="E17" s="45"/>
      <c r="F17" s="45"/>
      <c r="G17" s="45"/>
      <c r="H17" s="45"/>
    </row>
    <row r="18" spans="3:8" ht="13.5" customHeight="1">
      <c r="C18" s="135" t="s">
        <v>177</v>
      </c>
      <c r="D18" s="135"/>
      <c r="E18" s="135"/>
      <c r="F18" s="135"/>
      <c r="G18" s="135"/>
      <c r="H18" s="135"/>
    </row>
    <row r="19" spans="3:8" ht="13.5" customHeight="1">
      <c r="C19" s="135"/>
      <c r="D19" s="135"/>
      <c r="E19" s="135"/>
      <c r="F19" s="135"/>
      <c r="G19" s="135"/>
      <c r="H19" s="135"/>
    </row>
    <row r="20" spans="3:8" ht="13.5" customHeight="1">
      <c r="C20" s="135"/>
      <c r="D20" s="135"/>
      <c r="E20" s="135"/>
      <c r="F20" s="135"/>
      <c r="G20" s="135"/>
      <c r="H20" s="135"/>
    </row>
    <row r="21" spans="3:8" ht="13.5" customHeight="1">
      <c r="C21" s="45"/>
      <c r="D21" s="45"/>
      <c r="E21" s="45"/>
      <c r="F21" s="45"/>
      <c r="G21" s="45"/>
      <c r="H21" s="45"/>
    </row>
    <row r="22" spans="3:8" ht="13.5" customHeight="1">
      <c r="C22" s="136" t="s">
        <v>179</v>
      </c>
      <c r="D22" s="136"/>
      <c r="E22" s="45"/>
      <c r="F22" s="45"/>
      <c r="G22" s="45"/>
      <c r="H22" s="45"/>
    </row>
    <row r="23" spans="3:8" ht="13.5" customHeight="1">
      <c r="C23" s="136" t="s">
        <v>178</v>
      </c>
      <c r="D23" s="136"/>
      <c r="E23" s="45"/>
      <c r="F23" s="45"/>
      <c r="G23" s="45"/>
      <c r="H23" s="45"/>
    </row>
    <row r="24" spans="3:8" ht="13.5" customHeight="1">
      <c r="C24" s="57"/>
      <c r="D24" s="57"/>
      <c r="E24" s="45"/>
      <c r="F24" s="45"/>
      <c r="G24" s="70"/>
      <c r="H24" s="45"/>
    </row>
    <row r="25" spans="3:8" ht="13.5" customHeight="1">
      <c r="C25" s="135" t="s">
        <v>191</v>
      </c>
      <c r="D25" s="135"/>
      <c r="E25" s="135"/>
      <c r="F25" s="135"/>
      <c r="G25" s="135"/>
      <c r="H25" s="135"/>
    </row>
    <row r="26" spans="3:8" ht="13.5" customHeight="1">
      <c r="C26" s="137" t="s">
        <v>192</v>
      </c>
      <c r="D26" s="137"/>
      <c r="E26" s="137"/>
      <c r="F26" s="137"/>
      <c r="G26" s="137"/>
      <c r="H26" s="137"/>
    </row>
    <row r="27" spans="3:8" ht="13.5" customHeight="1">
      <c r="C27" s="137"/>
      <c r="D27" s="137"/>
      <c r="E27" s="137"/>
      <c r="F27" s="137"/>
      <c r="G27" s="137"/>
      <c r="H27" s="137"/>
    </row>
    <row r="28" spans="3:8" ht="13.5" customHeight="1">
      <c r="C28" s="126"/>
      <c r="D28" s="126"/>
      <c r="E28" s="126"/>
      <c r="F28" s="126"/>
      <c r="G28" s="126"/>
      <c r="H28" s="126"/>
    </row>
    <row r="29" spans="3:8" ht="13.5" customHeight="1">
      <c r="C29" s="46"/>
      <c r="D29" s="46"/>
      <c r="E29" s="46"/>
      <c r="F29" s="46"/>
      <c r="G29" s="46"/>
      <c r="H29" s="46"/>
    </row>
    <row r="30" spans="2:3" ht="12.75">
      <c r="B30">
        <v>2</v>
      </c>
      <c r="C30" s="12" t="s">
        <v>127</v>
      </c>
    </row>
    <row r="32" ht="12.75">
      <c r="C32" t="s">
        <v>173</v>
      </c>
    </row>
    <row r="35" spans="2:3" ht="12.75">
      <c r="B35" s="39">
        <v>3</v>
      </c>
      <c r="C35" s="12" t="s">
        <v>56</v>
      </c>
    </row>
    <row r="36" ht="12.75">
      <c r="B36" s="39"/>
    </row>
    <row r="37" spans="2:3" ht="12.75">
      <c r="B37" s="39"/>
      <c r="C37" t="s">
        <v>131</v>
      </c>
    </row>
    <row r="38" ht="12.75">
      <c r="B38" s="39"/>
    </row>
    <row r="40" spans="2:3" ht="12.75">
      <c r="B40">
        <v>4</v>
      </c>
      <c r="C40" s="4" t="s">
        <v>128</v>
      </c>
    </row>
    <row r="42" spans="3:8" ht="12.75">
      <c r="C42" s="134" t="s">
        <v>176</v>
      </c>
      <c r="D42" s="134"/>
      <c r="E42" s="134"/>
      <c r="F42" s="134"/>
      <c r="G42" s="134"/>
      <c r="H42" s="134"/>
    </row>
    <row r="43" spans="3:8" ht="12.75">
      <c r="C43" s="32"/>
      <c r="D43" s="32"/>
      <c r="E43" s="32"/>
      <c r="F43" s="32"/>
      <c r="G43" s="32"/>
      <c r="H43" s="32"/>
    </row>
    <row r="45" spans="2:3" ht="12.75">
      <c r="B45">
        <v>5</v>
      </c>
      <c r="C45" s="4" t="s">
        <v>129</v>
      </c>
    </row>
    <row r="47" spans="3:8" ht="12.75">
      <c r="C47" s="134" t="s">
        <v>132</v>
      </c>
      <c r="D47" s="134"/>
      <c r="E47" s="134"/>
      <c r="F47" s="134"/>
      <c r="G47" s="134"/>
      <c r="H47" s="134"/>
    </row>
    <row r="50" spans="2:3" ht="12.75">
      <c r="B50" s="39">
        <v>6</v>
      </c>
      <c r="C50" s="4" t="s">
        <v>58</v>
      </c>
    </row>
    <row r="52" spans="3:8" ht="12.75">
      <c r="C52" s="134" t="s">
        <v>149</v>
      </c>
      <c r="D52" s="134"/>
      <c r="E52" s="134"/>
      <c r="F52" s="134"/>
      <c r="G52" s="134"/>
      <c r="H52" s="134"/>
    </row>
    <row r="53" spans="3:8" ht="12.75">
      <c r="C53" s="134"/>
      <c r="D53" s="134"/>
      <c r="E53" s="134"/>
      <c r="F53" s="134"/>
      <c r="G53" s="134"/>
      <c r="H53" s="134"/>
    </row>
    <row r="54" spans="3:8" ht="12.75">
      <c r="C54" s="48"/>
      <c r="D54" s="48"/>
      <c r="E54" s="48"/>
      <c r="F54" s="48"/>
      <c r="G54" s="48"/>
      <c r="H54" s="48"/>
    </row>
    <row r="56" spans="2:3" ht="12.75">
      <c r="B56">
        <v>7</v>
      </c>
      <c r="C56" s="4" t="s">
        <v>59</v>
      </c>
    </row>
    <row r="57" ht="12.75">
      <c r="F57" s="1"/>
    </row>
    <row r="58" spans="3:8" ht="12.75" customHeight="1">
      <c r="C58" t="s">
        <v>208</v>
      </c>
      <c r="D58" s="125"/>
      <c r="E58" s="125"/>
      <c r="F58" s="125"/>
      <c r="G58" s="125"/>
      <c r="H58" s="125"/>
    </row>
    <row r="59" spans="3:8" ht="12.75">
      <c r="C59" s="125"/>
      <c r="D59" s="125"/>
      <c r="E59" s="125"/>
      <c r="F59" s="125"/>
      <c r="G59" s="125"/>
      <c r="H59" s="125"/>
    </row>
    <row r="60" ht="12.75">
      <c r="F60" s="1"/>
    </row>
    <row r="61" spans="2:3" ht="12.75">
      <c r="B61" s="39">
        <v>8</v>
      </c>
      <c r="C61" s="4" t="s">
        <v>60</v>
      </c>
    </row>
    <row r="62" ht="12.75">
      <c r="C62" s="4"/>
    </row>
    <row r="63" spans="3:8" ht="12.75">
      <c r="C63" s="139" t="s">
        <v>130</v>
      </c>
      <c r="D63" s="139"/>
      <c r="E63" s="139"/>
      <c r="F63" s="139"/>
      <c r="G63" s="139"/>
      <c r="H63" s="139"/>
    </row>
    <row r="64" spans="3:8" ht="12.75">
      <c r="C64" s="139"/>
      <c r="D64" s="139"/>
      <c r="E64" s="139"/>
      <c r="F64" s="139"/>
      <c r="G64" s="139"/>
      <c r="H64" s="139"/>
    </row>
    <row r="65" spans="3:8" ht="12.75">
      <c r="C65" s="139"/>
      <c r="D65" s="139"/>
      <c r="E65" s="139"/>
      <c r="F65" s="139"/>
      <c r="G65" s="139"/>
      <c r="H65" s="139"/>
    </row>
    <row r="66" ht="12.75">
      <c r="D66" s="15"/>
    </row>
    <row r="67" spans="4:8" ht="12.75">
      <c r="D67" s="15"/>
      <c r="E67" s="128" t="s">
        <v>19</v>
      </c>
      <c r="F67" s="128"/>
      <c r="G67" s="128" t="s">
        <v>82</v>
      </c>
      <c r="H67" s="128"/>
    </row>
    <row r="68" spans="4:8" ht="12.75">
      <c r="D68" s="15"/>
      <c r="E68" s="128" t="s">
        <v>203</v>
      </c>
      <c r="F68" s="128"/>
      <c r="G68" s="128"/>
      <c r="H68" s="128"/>
    </row>
    <row r="69" spans="4:8" ht="12.75">
      <c r="D69" s="15"/>
      <c r="E69" s="37">
        <v>2008</v>
      </c>
      <c r="F69" s="37">
        <v>2007</v>
      </c>
      <c r="G69" s="37">
        <v>2008</v>
      </c>
      <c r="H69" s="37">
        <v>2007</v>
      </c>
    </row>
    <row r="70" spans="4:8" ht="12.75">
      <c r="D70" s="15"/>
      <c r="E70" s="1" t="s">
        <v>3</v>
      </c>
      <c r="F70" s="1" t="s">
        <v>3</v>
      </c>
      <c r="G70" s="1" t="s">
        <v>3</v>
      </c>
      <c r="H70" s="1" t="s">
        <v>3</v>
      </c>
    </row>
    <row r="71" ht="12.75">
      <c r="D71" s="15"/>
    </row>
    <row r="72" spans="4:8" ht="12.75">
      <c r="D72" s="15" t="s">
        <v>83</v>
      </c>
      <c r="E72" s="104">
        <v>245127</v>
      </c>
      <c r="F72" s="93">
        <v>168878</v>
      </c>
      <c r="G72" s="104">
        <v>41864</v>
      </c>
      <c r="H72" s="93">
        <v>21405</v>
      </c>
    </row>
    <row r="73" spans="4:8" ht="12.75">
      <c r="D73" s="15" t="s">
        <v>84</v>
      </c>
      <c r="E73" s="105">
        <v>5593</v>
      </c>
      <c r="F73" s="100">
        <v>5391</v>
      </c>
      <c r="G73" s="105">
        <v>3429</v>
      </c>
      <c r="H73" s="100">
        <v>3864</v>
      </c>
    </row>
    <row r="74" spans="4:8" ht="12.75">
      <c r="D74" s="15"/>
      <c r="E74" s="106">
        <f>SUM(E72:E73)</f>
        <v>250720</v>
      </c>
      <c r="F74" s="106">
        <f>SUM(F72:F73)</f>
        <v>174269</v>
      </c>
      <c r="G74" s="106">
        <f>SUM(G72:G73)</f>
        <v>45293</v>
      </c>
      <c r="H74" s="95">
        <f>SUM(H72:H73)</f>
        <v>25269</v>
      </c>
    </row>
    <row r="75" spans="4:8" ht="12.75">
      <c r="D75" s="15" t="s">
        <v>164</v>
      </c>
      <c r="E75" s="105"/>
      <c r="F75" s="105"/>
      <c r="G75" s="105">
        <v>-6955</v>
      </c>
      <c r="H75" s="100">
        <v>-5718</v>
      </c>
    </row>
    <row r="76" spans="4:8" ht="12.75">
      <c r="D76" s="15"/>
      <c r="E76" s="95">
        <f>SUM(E74:E75)</f>
        <v>250720</v>
      </c>
      <c r="F76" s="95">
        <f>SUM(F74:F75)</f>
        <v>174269</v>
      </c>
      <c r="G76" s="95">
        <f>SUM(G74:G75)</f>
        <v>38338</v>
      </c>
      <c r="H76" s="95">
        <f>SUM(H74:H75)</f>
        <v>19551</v>
      </c>
    </row>
    <row r="77" spans="4:8" ht="12.75">
      <c r="D77" s="15" t="s">
        <v>43</v>
      </c>
      <c r="E77" s="95"/>
      <c r="F77" s="95"/>
      <c r="G77" s="93">
        <f>'P&amp;L'!G19</f>
        <v>970</v>
      </c>
      <c r="H77" s="93">
        <v>1150</v>
      </c>
    </row>
    <row r="78" spans="4:8" ht="12.75">
      <c r="D78" s="15" t="s">
        <v>42</v>
      </c>
      <c r="E78" s="95"/>
      <c r="F78" s="95"/>
      <c r="G78" s="93">
        <f>'P&amp;L'!G18</f>
        <v>-4193</v>
      </c>
      <c r="H78" s="93">
        <v>-2466</v>
      </c>
    </row>
    <row r="79" spans="4:9" ht="13.5" thickBot="1">
      <c r="D79" s="15"/>
      <c r="E79" s="107">
        <f>SUM(E76:E78)</f>
        <v>250720</v>
      </c>
      <c r="F79" s="107">
        <f>SUM(F76:F78)</f>
        <v>174269</v>
      </c>
      <c r="G79" s="107">
        <f>SUM(G76:G78)</f>
        <v>35115</v>
      </c>
      <c r="H79" s="107">
        <f>SUM(H76:H78)</f>
        <v>18235</v>
      </c>
      <c r="I79" s="7"/>
    </row>
    <row r="80" ht="13.5" thickTop="1">
      <c r="D80" s="15"/>
    </row>
    <row r="81" ht="12.75">
      <c r="D81" s="15"/>
    </row>
    <row r="82" spans="2:3" ht="12.75">
      <c r="B82">
        <v>9</v>
      </c>
      <c r="C82" s="12" t="s">
        <v>138</v>
      </c>
    </row>
    <row r="84" spans="3:8" ht="12.75">
      <c r="C84" s="2" t="s">
        <v>143</v>
      </c>
      <c r="D84" s="2"/>
      <c r="E84" s="2"/>
      <c r="F84" s="2"/>
      <c r="G84" s="2"/>
      <c r="H84" s="2"/>
    </row>
    <row r="85" spans="3:8" ht="12.75">
      <c r="C85" s="2"/>
      <c r="D85" s="2"/>
      <c r="E85" s="2"/>
      <c r="F85" s="2"/>
      <c r="G85" s="2"/>
      <c r="H85" s="2"/>
    </row>
    <row r="87" spans="2:4" ht="12.75">
      <c r="B87" s="39">
        <v>10</v>
      </c>
      <c r="C87" s="49" t="s">
        <v>61</v>
      </c>
      <c r="D87" s="39"/>
    </row>
    <row r="88" ht="12.75">
      <c r="C88" s="4"/>
    </row>
    <row r="89" spans="3:8" ht="12.75">
      <c r="C89" s="133" t="s">
        <v>215</v>
      </c>
      <c r="D89" s="133"/>
      <c r="E89" s="133"/>
      <c r="F89" s="133"/>
      <c r="G89" s="133"/>
      <c r="H89" s="133"/>
    </row>
    <row r="90" spans="3:8" ht="12.75">
      <c r="C90" s="133"/>
      <c r="D90" s="133"/>
      <c r="E90" s="133"/>
      <c r="F90" s="133"/>
      <c r="G90" s="133"/>
      <c r="H90" s="133"/>
    </row>
    <row r="91" spans="3:8" ht="12.75">
      <c r="C91" s="133"/>
      <c r="D91" s="133"/>
      <c r="E91" s="133"/>
      <c r="F91" s="133"/>
      <c r="G91" s="133"/>
      <c r="H91" s="133"/>
    </row>
    <row r="92" spans="3:8" ht="12.75">
      <c r="C92" s="133"/>
      <c r="D92" s="133"/>
      <c r="E92" s="133"/>
      <c r="F92" s="133"/>
      <c r="G92" s="133"/>
      <c r="H92" s="133"/>
    </row>
    <row r="93" spans="3:8" ht="12.75">
      <c r="C93" s="127"/>
      <c r="D93" s="127"/>
      <c r="E93" s="127"/>
      <c r="F93" s="127"/>
      <c r="G93" s="127"/>
      <c r="H93" s="127"/>
    </row>
    <row r="95" spans="2:3" ht="12.75">
      <c r="B95">
        <v>11</v>
      </c>
      <c r="C95" s="4" t="s">
        <v>62</v>
      </c>
    </row>
    <row r="97" spans="2:8" s="15" customFormat="1" ht="12.75" customHeight="1">
      <c r="B97" s="55"/>
      <c r="C97" s="133" t="s">
        <v>210</v>
      </c>
      <c r="D97" s="133"/>
      <c r="E97" s="133"/>
      <c r="F97" s="133"/>
      <c r="G97" s="133"/>
      <c r="H97" s="133"/>
    </row>
    <row r="98" spans="3:8" s="15" customFormat="1" ht="12.75">
      <c r="C98" s="133"/>
      <c r="D98" s="133"/>
      <c r="E98" s="133"/>
      <c r="F98" s="133"/>
      <c r="G98" s="133"/>
      <c r="H98" s="133"/>
    </row>
    <row r="99" spans="3:8" s="15" customFormat="1" ht="12.75">
      <c r="C99" s="133"/>
      <c r="D99" s="133"/>
      <c r="E99" s="133"/>
      <c r="F99" s="133"/>
      <c r="G99" s="133"/>
      <c r="H99" s="133"/>
    </row>
    <row r="100" spans="3:8" ht="12.75">
      <c r="C100" s="124"/>
      <c r="D100" s="124"/>
      <c r="E100" s="124"/>
      <c r="F100" s="124"/>
      <c r="G100" s="124"/>
      <c r="H100" s="124"/>
    </row>
    <row r="101" spans="3:7" ht="12.75">
      <c r="C101" s="53"/>
      <c r="D101" s="53"/>
      <c r="E101" s="53"/>
      <c r="F101" s="53"/>
      <c r="G101" s="53"/>
    </row>
    <row r="102" spans="2:3" ht="12.75">
      <c r="B102">
        <v>12</v>
      </c>
      <c r="C102" s="4" t="s">
        <v>133</v>
      </c>
    </row>
    <row r="103" ht="12.75">
      <c r="C103" s="4"/>
    </row>
    <row r="104" ht="12.75">
      <c r="C104" s="15" t="s">
        <v>134</v>
      </c>
    </row>
    <row r="105" ht="12.75">
      <c r="C105" s="15"/>
    </row>
    <row r="106" ht="12.75">
      <c r="C106" s="15"/>
    </row>
    <row r="107" spans="2:4" ht="12.75">
      <c r="B107" s="39">
        <v>13</v>
      </c>
      <c r="C107" s="49" t="s">
        <v>63</v>
      </c>
      <c r="D107" s="39"/>
    </row>
    <row r="108" spans="3:6" ht="12.75">
      <c r="C108" s="4"/>
      <c r="F108" s="1"/>
    </row>
    <row r="109" spans="3:6" ht="12.75">
      <c r="C109" s="15" t="s">
        <v>209</v>
      </c>
      <c r="F109" s="1"/>
    </row>
    <row r="110" spans="3:6" ht="12.75">
      <c r="C110" s="15"/>
      <c r="F110" s="1"/>
    </row>
    <row r="111" spans="3:6" ht="12.75">
      <c r="C111" s="15"/>
      <c r="F111" s="1" t="s">
        <v>8</v>
      </c>
    </row>
    <row r="112" spans="3:6" ht="12.75">
      <c r="C112" s="15"/>
      <c r="F112" s="1" t="s">
        <v>9</v>
      </c>
    </row>
    <row r="113" spans="3:6" ht="12.75">
      <c r="C113" s="15"/>
      <c r="F113" s="1" t="s">
        <v>10</v>
      </c>
    </row>
    <row r="114" spans="3:6" ht="12.75">
      <c r="C114" s="15"/>
      <c r="F114" s="1" t="s">
        <v>2</v>
      </c>
    </row>
    <row r="115" spans="3:6" ht="12.75">
      <c r="C115" s="15"/>
      <c r="F115" s="51">
        <f>'P&amp;L'!E11</f>
        <v>39568</v>
      </c>
    </row>
    <row r="116" spans="4:6" ht="12.75">
      <c r="D116" s="15"/>
      <c r="F116" s="1" t="s">
        <v>3</v>
      </c>
    </row>
    <row r="117" spans="3:6" ht="12.75">
      <c r="C117" s="15" t="s">
        <v>147</v>
      </c>
      <c r="D117" s="15"/>
      <c r="F117" s="1"/>
    </row>
    <row r="118" spans="3:6" ht="13.5" thickBot="1">
      <c r="C118" s="68" t="s">
        <v>189</v>
      </c>
      <c r="D118" s="15" t="s">
        <v>148</v>
      </c>
      <c r="F118" s="123">
        <f>370+14466+2721+2762</f>
        <v>20319</v>
      </c>
    </row>
    <row r="119" spans="3:6" ht="13.5" thickTop="1">
      <c r="C119" s="3"/>
      <c r="D119" s="15"/>
      <c r="F119" s="11"/>
    </row>
    <row r="120" ht="12.75">
      <c r="D120" s="15"/>
    </row>
    <row r="121" spans="2:4" ht="12.75">
      <c r="B121" s="39">
        <v>14</v>
      </c>
      <c r="C121" s="49" t="s">
        <v>150</v>
      </c>
      <c r="D121" s="39"/>
    </row>
    <row r="122" spans="1:6" ht="12.75">
      <c r="A122" s="39"/>
      <c r="B122" s="39"/>
      <c r="F122" s="1"/>
    </row>
    <row r="123" ht="12.75">
      <c r="C123" t="s">
        <v>151</v>
      </c>
    </row>
    <row r="124" spans="3:8" ht="12.75">
      <c r="C124" t="s">
        <v>152</v>
      </c>
      <c r="H124" s="1"/>
    </row>
    <row r="125" ht="12.75">
      <c r="H125" s="1"/>
    </row>
    <row r="126" spans="3:8" ht="12.75">
      <c r="C126" t="s">
        <v>153</v>
      </c>
      <c r="H126" s="1"/>
    </row>
    <row r="127" spans="1:8" ht="15">
      <c r="A127" s="13"/>
      <c r="H127" s="1"/>
    </row>
    <row r="128" spans="3:6" s="20" customFormat="1" ht="12.75">
      <c r="C128"/>
      <c r="D128"/>
      <c r="E128"/>
      <c r="F128" s="1" t="s">
        <v>8</v>
      </c>
    </row>
    <row r="129" spans="3:6" s="20" customFormat="1" ht="12.75">
      <c r="C129"/>
      <c r="D129"/>
      <c r="E129" s="1"/>
      <c r="F129" s="1" t="s">
        <v>9</v>
      </c>
    </row>
    <row r="130" spans="3:6" s="20" customFormat="1" ht="12.75">
      <c r="C130"/>
      <c r="D130"/>
      <c r="E130" s="1"/>
      <c r="F130" s="1" t="s">
        <v>10</v>
      </c>
    </row>
    <row r="131" spans="3:6" s="20" customFormat="1" ht="12.75">
      <c r="C131"/>
      <c r="D131"/>
      <c r="E131" s="1"/>
      <c r="F131" s="1" t="s">
        <v>2</v>
      </c>
    </row>
    <row r="132" spans="3:6" s="20" customFormat="1" ht="12.75" customHeight="1">
      <c r="C132"/>
      <c r="D132"/>
      <c r="E132" s="54"/>
      <c r="F132" s="51">
        <f>F115</f>
        <v>39568</v>
      </c>
    </row>
    <row r="133" spans="3:6" s="20" customFormat="1" ht="12.75">
      <c r="C133"/>
      <c r="D133"/>
      <c r="E133" s="1"/>
      <c r="F133" s="1" t="s">
        <v>3</v>
      </c>
    </row>
    <row r="134" s="20" customFormat="1" ht="12.75">
      <c r="D134" s="4" t="s">
        <v>154</v>
      </c>
    </row>
    <row r="135" s="20" customFormat="1" ht="12.75">
      <c r="D135" s="4"/>
    </row>
    <row r="136" s="20" customFormat="1" ht="12.75">
      <c r="D136" s="28" t="s">
        <v>155</v>
      </c>
    </row>
    <row r="137" s="20" customFormat="1" ht="12.75">
      <c r="D137" s="29" t="s">
        <v>156</v>
      </c>
    </row>
    <row r="138" spans="4:6" s="20" customFormat="1" ht="12.75">
      <c r="D138" s="28" t="s">
        <v>157</v>
      </c>
      <c r="F138" s="120">
        <f>-1013</f>
        <v>-1013</v>
      </c>
    </row>
    <row r="139" spans="2:8" s="20" customFormat="1" ht="12.75">
      <c r="B139" s="23"/>
      <c r="F139" s="28"/>
      <c r="G139" s="11"/>
      <c r="H139" s="11"/>
    </row>
    <row r="140" spans="2:8" s="20" customFormat="1" ht="12.75">
      <c r="B140" s="23"/>
      <c r="D140" s="28" t="s">
        <v>158</v>
      </c>
      <c r="F140" s="28"/>
      <c r="G140" s="24"/>
      <c r="H140" s="24"/>
    </row>
    <row r="141" spans="2:8" s="20" customFormat="1" ht="12.75">
      <c r="B141" s="23"/>
      <c r="D141" s="29" t="s">
        <v>156</v>
      </c>
      <c r="F141" s="28"/>
      <c r="G141" s="10"/>
      <c r="H141" s="21"/>
    </row>
    <row r="142" spans="2:8" s="20" customFormat="1" ht="12.75">
      <c r="B142" s="23"/>
      <c r="D142" s="28" t="s">
        <v>159</v>
      </c>
      <c r="F142" s="120">
        <v>-12553</v>
      </c>
      <c r="G142" s="10"/>
      <c r="H142" s="21"/>
    </row>
    <row r="143" spans="2:8" s="20" customFormat="1" ht="12.75">
      <c r="B143" s="23"/>
      <c r="F143" s="121"/>
      <c r="G143" s="10"/>
      <c r="H143" s="21"/>
    </row>
    <row r="144" spans="2:8" s="20" customFormat="1" ht="12.75">
      <c r="B144" s="23"/>
      <c r="D144" s="30" t="s">
        <v>160</v>
      </c>
      <c r="F144" s="121"/>
      <c r="G144" s="10"/>
      <c r="H144" s="21"/>
    </row>
    <row r="145" spans="2:8" s="20" customFormat="1" ht="12.75">
      <c r="B145" s="23"/>
      <c r="E145" s="11"/>
      <c r="F145" s="120"/>
      <c r="G145" s="21"/>
      <c r="H145" s="21"/>
    </row>
    <row r="146" spans="4:7" s="20" customFormat="1" ht="12.75">
      <c r="D146" s="28" t="s">
        <v>158</v>
      </c>
      <c r="F146" s="122"/>
      <c r="G146" s="10"/>
    </row>
    <row r="147" spans="4:7" s="20" customFormat="1" ht="12.75">
      <c r="D147" s="28" t="s">
        <v>161</v>
      </c>
      <c r="F147" s="120">
        <v>67241</v>
      </c>
      <c r="G147" s="10"/>
    </row>
    <row r="148" spans="4:7" s="20" customFormat="1" ht="12.75">
      <c r="D148" s="25"/>
      <c r="G148" s="10"/>
    </row>
    <row r="149" spans="4:8" s="20" customFormat="1" ht="12.75" customHeight="1">
      <c r="D149" s="138" t="s">
        <v>162</v>
      </c>
      <c r="E149" s="138"/>
      <c r="F149" s="138"/>
      <c r="G149" s="138"/>
      <c r="H149" s="138"/>
    </row>
    <row r="150" spans="4:8" s="20" customFormat="1" ht="12.75">
      <c r="D150" s="138"/>
      <c r="E150" s="138"/>
      <c r="F150" s="138"/>
      <c r="G150" s="138"/>
      <c r="H150" s="138"/>
    </row>
    <row r="151" s="20" customFormat="1" ht="12.75">
      <c r="D151" s="26"/>
    </row>
    <row r="152" s="20" customFormat="1" ht="12.75">
      <c r="G152" s="27"/>
    </row>
    <row r="153" s="20" customFormat="1" ht="12.75">
      <c r="G153" s="10"/>
    </row>
    <row r="154" s="20" customFormat="1" ht="12.75"/>
    <row r="155" s="20" customFormat="1" ht="12.75">
      <c r="D155" s="25"/>
    </row>
    <row r="156" s="20" customFormat="1" ht="12.75">
      <c r="G156" s="27"/>
    </row>
    <row r="157" s="20" customFormat="1" ht="12.75"/>
    <row r="158" s="20" customFormat="1" ht="12.75">
      <c r="G158" s="21"/>
    </row>
    <row r="159" s="20" customFormat="1" ht="12.75"/>
    <row r="160" s="20" customFormat="1" ht="12.75"/>
    <row r="161" s="20" customFormat="1" ht="12.75"/>
    <row r="162" s="20" customFormat="1" ht="12.75">
      <c r="D162" s="22"/>
    </row>
    <row r="163" s="20" customFormat="1" ht="12.75"/>
    <row r="166" ht="12.75">
      <c r="D166" s="4"/>
    </row>
    <row r="170" ht="12.75">
      <c r="D170" s="4"/>
    </row>
    <row r="171" ht="12.75">
      <c r="D171" s="4"/>
    </row>
    <row r="172" ht="12.75">
      <c r="B172" s="3"/>
    </row>
    <row r="174" ht="12.75">
      <c r="D174" s="4"/>
    </row>
    <row r="176" ht="12.75">
      <c r="D176" s="15"/>
    </row>
    <row r="177" spans="4:8" ht="12.75">
      <c r="D177" s="15"/>
      <c r="F177" s="1"/>
      <c r="G177" s="1"/>
      <c r="H177" s="1"/>
    </row>
    <row r="179" ht="12.75">
      <c r="D179" s="4"/>
    </row>
    <row r="187" ht="12.75">
      <c r="D187" s="4"/>
    </row>
    <row r="192" ht="12.75">
      <c r="D192" s="4"/>
    </row>
    <row r="196" ht="12.75">
      <c r="D196" s="4"/>
    </row>
    <row r="200" ht="12.75">
      <c r="D200" s="4"/>
    </row>
    <row r="205" spans="2:4" ht="12.75">
      <c r="B205" s="15"/>
      <c r="D205" s="4"/>
    </row>
    <row r="209" ht="12.75">
      <c r="D209" s="4"/>
    </row>
    <row r="211" ht="12.75">
      <c r="B211" s="3"/>
    </row>
    <row r="212" ht="12.75">
      <c r="B212" s="3"/>
    </row>
    <row r="213" ht="12.75">
      <c r="B213" s="3"/>
    </row>
    <row r="214" ht="12.75">
      <c r="B214" s="3"/>
    </row>
    <row r="215" ht="12.75">
      <c r="B215" s="3"/>
    </row>
  </sheetData>
  <mergeCells count="17">
    <mergeCell ref="C8:H10"/>
    <mergeCell ref="D149:H150"/>
    <mergeCell ref="C12:H15"/>
    <mergeCell ref="C63:H65"/>
    <mergeCell ref="C47:H47"/>
    <mergeCell ref="E68:H68"/>
    <mergeCell ref="E67:F67"/>
    <mergeCell ref="G67:H67"/>
    <mergeCell ref="C52:H53"/>
    <mergeCell ref="C97:H99"/>
    <mergeCell ref="C89:H92"/>
    <mergeCell ref="C42:H42"/>
    <mergeCell ref="C18:H20"/>
    <mergeCell ref="C22:D22"/>
    <mergeCell ref="C23:D23"/>
    <mergeCell ref="C25:H25"/>
    <mergeCell ref="C26:H27"/>
  </mergeCells>
  <printOptions/>
  <pageMargins left="0.5" right="0.5" top="0.75" bottom="0.75" header="0.5" footer="0.5"/>
  <pageSetup fitToHeight="3" horizontalDpi="600" verticalDpi="600" orientation="portrait" scale="85" r:id="rId1"/>
  <rowBreaks count="2" manualBreakCount="2">
    <brk id="60" max="7" man="1"/>
    <brk id="119" max="7" man="1"/>
  </rowBreaks>
</worksheet>
</file>

<file path=xl/worksheets/sheet6.xml><?xml version="1.0" encoding="utf-8"?>
<worksheet xmlns="http://schemas.openxmlformats.org/spreadsheetml/2006/main" xmlns:r="http://schemas.openxmlformats.org/officeDocument/2006/relationships">
  <dimension ref="A1:I128"/>
  <sheetViews>
    <sheetView workbookViewId="0" topLeftCell="A1">
      <selection activeCell="G14" sqref="G14"/>
    </sheetView>
  </sheetViews>
  <sheetFormatPr defaultColWidth="9.140625" defaultRowHeight="12.75"/>
  <cols>
    <col min="1" max="1" width="0.13671875" style="0" customWidth="1"/>
    <col min="2" max="2" width="5.28125" style="0" customWidth="1"/>
    <col min="3" max="3" width="38.28125" style="0" customWidth="1"/>
    <col min="4" max="4" width="13.00390625" style="0" customWidth="1"/>
    <col min="5" max="5" width="18.140625" style="0" customWidth="1"/>
    <col min="6" max="6" width="14.8515625" style="0" customWidth="1"/>
    <col min="7" max="7" width="19.57421875" style="0" customWidth="1"/>
    <col min="9" max="9" width="10.28125" style="0" customWidth="1"/>
  </cols>
  <sheetData>
    <row r="1" ht="12.75">
      <c r="B1" s="4" t="s">
        <v>17</v>
      </c>
    </row>
    <row r="2" ht="12.75">
      <c r="B2" s="4" t="str">
        <f>'P&amp;L'!B2</f>
        <v>INTERIM FINANCIAL REPORT FOR THE FOURTH QUARTER ENDED 30 APRIL 2008</v>
      </c>
    </row>
    <row r="3" ht="12.75">
      <c r="B3" s="4"/>
    </row>
    <row r="4" ht="12.75">
      <c r="B4" s="4" t="s">
        <v>90</v>
      </c>
    </row>
    <row r="6" spans="2:3" ht="12.75">
      <c r="B6" s="39">
        <v>1</v>
      </c>
      <c r="C6" s="4" t="s">
        <v>35</v>
      </c>
    </row>
    <row r="8" spans="2:7" s="15" customFormat="1" ht="12.75">
      <c r="B8" s="55"/>
      <c r="C8" s="139" t="s">
        <v>217</v>
      </c>
      <c r="D8" s="139"/>
      <c r="E8" s="139"/>
      <c r="F8" s="139"/>
      <c r="G8" s="139"/>
    </row>
    <row r="9" spans="3:7" s="15" customFormat="1" ht="12.75">
      <c r="C9" s="139"/>
      <c r="D9" s="139"/>
      <c r="E9" s="139"/>
      <c r="F9" s="139"/>
      <c r="G9" s="139"/>
    </row>
    <row r="10" spans="3:7" s="15" customFormat="1" ht="12.75">
      <c r="C10" s="139" t="s">
        <v>190</v>
      </c>
      <c r="D10" s="139"/>
      <c r="E10" s="139"/>
      <c r="F10" s="139"/>
      <c r="G10" s="139"/>
    </row>
    <row r="11" spans="3:7" s="15" customFormat="1" ht="12.75">
      <c r="C11" s="139"/>
      <c r="D11" s="139"/>
      <c r="E11" s="139"/>
      <c r="F11" s="139"/>
      <c r="G11" s="139"/>
    </row>
    <row r="12" spans="3:7" s="15" customFormat="1" ht="12.75">
      <c r="C12" s="71"/>
      <c r="D12" s="71"/>
      <c r="E12" s="71"/>
      <c r="F12" s="71"/>
      <c r="G12" s="71"/>
    </row>
    <row r="14" spans="2:3" ht="12.75">
      <c r="B14" s="39">
        <v>2</v>
      </c>
      <c r="C14" s="4" t="s">
        <v>64</v>
      </c>
    </row>
    <row r="15" spans="3:8" ht="12.75">
      <c r="C15" s="15"/>
      <c r="H15" s="15"/>
    </row>
    <row r="16" spans="2:8" s="4" customFormat="1" ht="12.75" customHeight="1">
      <c r="B16" s="49"/>
      <c r="C16" s="137" t="s">
        <v>216</v>
      </c>
      <c r="D16" s="137"/>
      <c r="E16" s="137"/>
      <c r="F16" s="137"/>
      <c r="G16" s="137"/>
      <c r="H16" s="15"/>
    </row>
    <row r="17" spans="3:8" s="4" customFormat="1" ht="12.75">
      <c r="C17" s="137"/>
      <c r="D17" s="137"/>
      <c r="E17" s="137"/>
      <c r="F17" s="137"/>
      <c r="G17" s="137"/>
      <c r="H17" s="15"/>
    </row>
    <row r="18" spans="3:7" s="4" customFormat="1" ht="12.75">
      <c r="C18" s="137"/>
      <c r="D18" s="137"/>
      <c r="E18" s="137"/>
      <c r="F18" s="137"/>
      <c r="G18" s="137"/>
    </row>
    <row r="19" spans="2:7" s="4" customFormat="1" ht="12.75">
      <c r="B19" s="49"/>
      <c r="C19" s="56"/>
      <c r="D19" s="50"/>
      <c r="E19" s="50"/>
      <c r="F19" s="50"/>
      <c r="G19" s="50"/>
    </row>
    <row r="20" spans="2:7" s="4" customFormat="1" ht="12.75">
      <c r="B20" s="49"/>
      <c r="C20" s="56"/>
      <c r="D20" s="50"/>
      <c r="E20" s="50"/>
      <c r="F20" s="50"/>
      <c r="G20" s="50"/>
    </row>
    <row r="21" spans="2:3" ht="12.75">
      <c r="B21">
        <v>3</v>
      </c>
      <c r="C21" s="4" t="s">
        <v>213</v>
      </c>
    </row>
    <row r="23" spans="2:7" ht="12.75">
      <c r="B23" s="39"/>
      <c r="C23" s="134" t="s">
        <v>214</v>
      </c>
      <c r="D23" s="134"/>
      <c r="E23" s="134"/>
      <c r="F23" s="134"/>
      <c r="G23" s="134"/>
    </row>
    <row r="24" spans="3:7" ht="12.75">
      <c r="C24" s="134"/>
      <c r="D24" s="134"/>
      <c r="E24" s="134"/>
      <c r="F24" s="134"/>
      <c r="G24" s="134"/>
    </row>
    <row r="25" spans="3:7" ht="12.75">
      <c r="C25" s="32"/>
      <c r="D25" s="32"/>
      <c r="E25" s="32"/>
      <c r="F25" s="32"/>
      <c r="G25" s="32"/>
    </row>
    <row r="27" spans="2:3" ht="12.75">
      <c r="B27" s="39">
        <v>4</v>
      </c>
      <c r="C27" s="4" t="s">
        <v>44</v>
      </c>
    </row>
    <row r="29" ht="12.75">
      <c r="C29" t="s">
        <v>27</v>
      </c>
    </row>
    <row r="30" spans="4:7" ht="12.75">
      <c r="D30" s="128" t="s">
        <v>36</v>
      </c>
      <c r="E30" s="128"/>
      <c r="F30" s="128" t="s">
        <v>37</v>
      </c>
      <c r="G30" s="128"/>
    </row>
    <row r="31" spans="4:7" ht="12.75">
      <c r="D31" s="1" t="s">
        <v>0</v>
      </c>
      <c r="E31" s="1" t="s">
        <v>4</v>
      </c>
      <c r="F31" s="1" t="s">
        <v>0</v>
      </c>
      <c r="G31" s="1" t="s">
        <v>4</v>
      </c>
    </row>
    <row r="32" spans="4:7" ht="12.75">
      <c r="D32" s="1" t="s">
        <v>1</v>
      </c>
      <c r="E32" s="1" t="s">
        <v>5</v>
      </c>
      <c r="F32" s="1" t="s">
        <v>1</v>
      </c>
      <c r="G32" s="1" t="s">
        <v>5</v>
      </c>
    </row>
    <row r="33" spans="4:7" ht="12.75">
      <c r="D33" s="1" t="s">
        <v>2</v>
      </c>
      <c r="E33" s="1" t="s">
        <v>2</v>
      </c>
      <c r="F33" s="1" t="s">
        <v>6</v>
      </c>
      <c r="G33" s="1" t="s">
        <v>7</v>
      </c>
    </row>
    <row r="34" spans="4:7" ht="12.75">
      <c r="D34" s="51">
        <f>'P&amp;L'!E11</f>
        <v>39568</v>
      </c>
      <c r="E34" s="51">
        <f>'P&amp;L'!F11</f>
        <v>39202</v>
      </c>
      <c r="F34" s="51">
        <f>D34</f>
        <v>39568</v>
      </c>
      <c r="G34" s="51">
        <f>E34</f>
        <v>39202</v>
      </c>
    </row>
    <row r="35" spans="1:7" ht="15">
      <c r="A35" s="13"/>
      <c r="D35" s="1" t="s">
        <v>3</v>
      </c>
      <c r="E35" s="1" t="s">
        <v>3</v>
      </c>
      <c r="F35" s="1" t="s">
        <v>3</v>
      </c>
      <c r="G35" s="1" t="s">
        <v>3</v>
      </c>
    </row>
    <row r="37" spans="3:9" s="4" customFormat="1" ht="12.75">
      <c r="C37" s="15" t="s">
        <v>40</v>
      </c>
      <c r="D37" s="118">
        <v>3331</v>
      </c>
      <c r="E37" s="119">
        <v>-2301</v>
      </c>
      <c r="F37" s="118">
        <v>13113</v>
      </c>
      <c r="G37" s="110">
        <v>4841</v>
      </c>
      <c r="I37" s="109"/>
    </row>
    <row r="38" spans="3:9" s="4" customFormat="1" ht="12.75">
      <c r="C38" s="15" t="s">
        <v>87</v>
      </c>
      <c r="D38" s="108">
        <v>0</v>
      </c>
      <c r="E38" s="110">
        <v>0</v>
      </c>
      <c r="F38" s="108">
        <v>-1102</v>
      </c>
      <c r="G38" s="110">
        <v>55</v>
      </c>
      <c r="I38" s="109"/>
    </row>
    <row r="39" spans="3:9" s="4" customFormat="1" ht="12.75">
      <c r="C39" s="15" t="s">
        <v>38</v>
      </c>
      <c r="D39" s="109">
        <v>-998</v>
      </c>
      <c r="E39" s="111">
        <v>-3146</v>
      </c>
      <c r="F39" s="108">
        <v>-2613</v>
      </c>
      <c r="G39" s="111">
        <v>-3916</v>
      </c>
      <c r="I39" s="109"/>
    </row>
    <row r="40" spans="4:9" ht="13.5" thickBot="1">
      <c r="D40" s="76">
        <f>SUM(D37:D39)</f>
        <v>2333</v>
      </c>
      <c r="E40" s="84">
        <f>SUM(E37:E39)</f>
        <v>-5447</v>
      </c>
      <c r="F40" s="76">
        <f>SUM(F37:F39)</f>
        <v>9398</v>
      </c>
      <c r="G40" s="84">
        <f>SUM(G37:G39)</f>
        <v>980</v>
      </c>
      <c r="I40" s="86"/>
    </row>
    <row r="41" ht="13.5" thickTop="1">
      <c r="I41" s="20"/>
    </row>
    <row r="42" spans="3:7" ht="12.75" customHeight="1">
      <c r="C42" s="134" t="s">
        <v>199</v>
      </c>
      <c r="D42" s="134"/>
      <c r="E42" s="134"/>
      <c r="F42" s="134"/>
      <c r="G42" s="134"/>
    </row>
    <row r="43" spans="3:7" ht="12.75">
      <c r="C43" s="134"/>
      <c r="D43" s="134"/>
      <c r="E43" s="134"/>
      <c r="F43" s="134"/>
      <c r="G43" s="134"/>
    </row>
    <row r="44" s="15" customFormat="1" ht="12.75"/>
    <row r="45" spans="3:7" s="15" customFormat="1" ht="12.75">
      <c r="C45" s="139" t="s">
        <v>174</v>
      </c>
      <c r="D45" s="139"/>
      <c r="E45" s="139"/>
      <c r="F45" s="139"/>
      <c r="G45" s="139"/>
    </row>
    <row r="46" spans="3:7" s="15" customFormat="1" ht="12.75">
      <c r="C46" s="139"/>
      <c r="D46" s="139"/>
      <c r="E46" s="139"/>
      <c r="F46" s="139"/>
      <c r="G46" s="139"/>
    </row>
    <row r="47" spans="3:7" s="15" customFormat="1" ht="12.75">
      <c r="C47" s="71"/>
      <c r="D47" s="71"/>
      <c r="E47" s="71"/>
      <c r="F47" s="71"/>
      <c r="G47" s="71"/>
    </row>
    <row r="48" s="15" customFormat="1" ht="12.75"/>
    <row r="49" spans="2:3" ht="12.75">
      <c r="B49">
        <v>5</v>
      </c>
      <c r="C49" s="4" t="s">
        <v>65</v>
      </c>
    </row>
    <row r="51" spans="3:7" ht="12.75">
      <c r="C51" s="134" t="s">
        <v>135</v>
      </c>
      <c r="D51" s="134"/>
      <c r="E51" s="134"/>
      <c r="F51" s="134"/>
      <c r="G51" s="134"/>
    </row>
    <row r="52" spans="3:7" ht="12.75">
      <c r="C52" s="134"/>
      <c r="D52" s="134"/>
      <c r="E52" s="134"/>
      <c r="F52" s="134"/>
      <c r="G52" s="134"/>
    </row>
    <row r="53" spans="3:7" ht="12.75">
      <c r="C53" s="48"/>
      <c r="D53" s="48"/>
      <c r="E53" s="48"/>
      <c r="F53" s="48"/>
      <c r="G53" s="48"/>
    </row>
    <row r="55" spans="2:3" ht="12.75">
      <c r="B55">
        <v>6</v>
      </c>
      <c r="C55" s="4" t="s">
        <v>66</v>
      </c>
    </row>
    <row r="57" ht="12.75">
      <c r="C57" t="s">
        <v>28</v>
      </c>
    </row>
    <row r="60" spans="2:3" ht="12.75">
      <c r="B60" s="3">
        <v>7</v>
      </c>
      <c r="C60" s="4" t="s">
        <v>69</v>
      </c>
    </row>
    <row r="61" spans="2:3" ht="12.75">
      <c r="B61" s="3"/>
      <c r="C61" s="4"/>
    </row>
    <row r="62" spans="3:7" ht="12.75">
      <c r="C62" s="134" t="s">
        <v>136</v>
      </c>
      <c r="D62" s="134"/>
      <c r="E62" s="134"/>
      <c r="F62" s="134"/>
      <c r="G62" s="134"/>
    </row>
    <row r="63" spans="2:7" ht="12.75">
      <c r="B63" s="3"/>
      <c r="C63" s="134"/>
      <c r="D63" s="134"/>
      <c r="E63" s="134"/>
      <c r="F63" s="134"/>
      <c r="G63" s="134"/>
    </row>
    <row r="64" ht="12.75">
      <c r="B64" s="3"/>
    </row>
    <row r="65" ht="12.75">
      <c r="B65" s="3"/>
    </row>
    <row r="66" ht="12.75">
      <c r="B66" s="3"/>
    </row>
    <row r="67" spans="2:3" ht="12.75">
      <c r="B67" s="39">
        <v>8</v>
      </c>
      <c r="C67" s="4" t="s">
        <v>70</v>
      </c>
    </row>
    <row r="68" ht="12.75">
      <c r="F68" s="1" t="s">
        <v>78</v>
      </c>
    </row>
    <row r="69" ht="12.75">
      <c r="F69" s="1" t="s">
        <v>137</v>
      </c>
    </row>
    <row r="70" ht="12.75">
      <c r="F70" s="51">
        <f>D34</f>
        <v>39568</v>
      </c>
    </row>
    <row r="71" spans="5:6" ht="12.75">
      <c r="E71" s="1" t="s">
        <v>3</v>
      </c>
      <c r="F71" s="1" t="s">
        <v>3</v>
      </c>
    </row>
    <row r="72" ht="12.75">
      <c r="C72" s="18" t="s">
        <v>88</v>
      </c>
    </row>
    <row r="73" ht="12.75">
      <c r="C73" s="16" t="s">
        <v>30</v>
      </c>
    </row>
    <row r="74" spans="3:6" ht="12.75">
      <c r="C74" t="s">
        <v>31</v>
      </c>
      <c r="E74" s="103">
        <v>2734</v>
      </c>
      <c r="F74" s="88"/>
    </row>
    <row r="75" spans="3:6" ht="12.75">
      <c r="C75" t="s">
        <v>33</v>
      </c>
      <c r="E75" s="112">
        <v>3942</v>
      </c>
      <c r="F75" s="88"/>
    </row>
    <row r="76" spans="3:6" ht="12.75">
      <c r="C76" t="s">
        <v>200</v>
      </c>
      <c r="E76" s="112">
        <v>28703</v>
      </c>
      <c r="F76" s="88"/>
    </row>
    <row r="77" spans="3:6" ht="12.75">
      <c r="C77" t="s">
        <v>146</v>
      </c>
      <c r="E77" s="112">
        <v>395</v>
      </c>
      <c r="F77" s="88"/>
    </row>
    <row r="78" spans="3:6" ht="12.75">
      <c r="C78" t="s">
        <v>89</v>
      </c>
      <c r="E78" s="113">
        <v>15000</v>
      </c>
      <c r="F78" s="88"/>
    </row>
    <row r="79" spans="5:6" ht="12.75">
      <c r="E79" s="88"/>
      <c r="F79" s="112">
        <f>SUM(E74:E78)</f>
        <v>50774</v>
      </c>
    </row>
    <row r="80" spans="3:6" ht="12.75">
      <c r="C80" s="16" t="s">
        <v>32</v>
      </c>
      <c r="E80" s="88"/>
      <c r="F80" s="88"/>
    </row>
    <row r="81" spans="3:6" ht="12.75">
      <c r="C81" t="s">
        <v>33</v>
      </c>
      <c r="E81" s="88">
        <v>38524</v>
      </c>
      <c r="F81" s="88"/>
    </row>
    <row r="82" spans="3:6" ht="12.75">
      <c r="C82" t="s">
        <v>145</v>
      </c>
      <c r="E82" s="88">
        <v>32000</v>
      </c>
      <c r="F82" s="88"/>
    </row>
    <row r="83" spans="3:6" ht="12.75">
      <c r="C83" t="s">
        <v>146</v>
      </c>
      <c r="D83" t="s">
        <v>85</v>
      </c>
      <c r="E83" s="88">
        <v>789</v>
      </c>
      <c r="F83" s="88"/>
    </row>
    <row r="84" spans="3:6" ht="12.75">
      <c r="C84" t="s">
        <v>89</v>
      </c>
      <c r="E84" s="114">
        <v>40000</v>
      </c>
      <c r="F84" s="88"/>
    </row>
    <row r="85" spans="5:6" ht="12.75">
      <c r="E85" s="115"/>
      <c r="F85" s="88">
        <f>SUM(E81:E84)</f>
        <v>111313</v>
      </c>
    </row>
    <row r="86" spans="5:6" ht="13.5" thickBot="1">
      <c r="E86" s="88"/>
      <c r="F86" s="116">
        <f>SUM(F79:F85)</f>
        <v>162087</v>
      </c>
    </row>
    <row r="87" ht="13.5" thickTop="1">
      <c r="C87" t="s">
        <v>67</v>
      </c>
    </row>
    <row r="90" spans="2:3" ht="12.75">
      <c r="B90">
        <v>9</v>
      </c>
      <c r="C90" s="4" t="s">
        <v>71</v>
      </c>
    </row>
    <row r="92" ht="12.75">
      <c r="C92" t="s">
        <v>34</v>
      </c>
    </row>
    <row r="95" spans="2:3" ht="12.75">
      <c r="B95">
        <v>10</v>
      </c>
      <c r="C95" s="4" t="s">
        <v>68</v>
      </c>
    </row>
    <row r="96" ht="12.75">
      <c r="C96" s="4"/>
    </row>
    <row r="97" spans="2:3" ht="12.75">
      <c r="B97" s="3"/>
      <c r="C97" t="s">
        <v>39</v>
      </c>
    </row>
    <row r="98" ht="12.75">
      <c r="B98" s="3"/>
    </row>
    <row r="100" spans="2:3" ht="12.75">
      <c r="B100">
        <v>11</v>
      </c>
      <c r="C100" s="4" t="s">
        <v>72</v>
      </c>
    </row>
    <row r="101" ht="12.75">
      <c r="C101" s="4"/>
    </row>
    <row r="102" spans="2:7" ht="12.75" customHeight="1">
      <c r="B102" s="39"/>
      <c r="C102" s="135" t="s">
        <v>211</v>
      </c>
      <c r="D102" s="135"/>
      <c r="E102" s="135"/>
      <c r="F102" s="135"/>
      <c r="G102" s="135"/>
    </row>
    <row r="103" spans="2:7" ht="12.75">
      <c r="B103" s="3"/>
      <c r="C103" s="135"/>
      <c r="D103" s="135"/>
      <c r="E103" s="135"/>
      <c r="F103" s="135"/>
      <c r="G103" s="135"/>
    </row>
    <row r="104" spans="2:7" ht="12.75">
      <c r="B104" s="3"/>
      <c r="C104" s="135"/>
      <c r="D104" s="135"/>
      <c r="E104" s="135"/>
      <c r="F104" s="135"/>
      <c r="G104" s="135"/>
    </row>
    <row r="105" ht="12.75">
      <c r="B105" s="52"/>
    </row>
    <row r="106" ht="12.75">
      <c r="B106" s="3"/>
    </row>
    <row r="107" spans="2:3" ht="12.75">
      <c r="B107" s="39">
        <v>12</v>
      </c>
      <c r="C107" s="4" t="s">
        <v>180</v>
      </c>
    </row>
    <row r="108" spans="2:3" ht="12.75">
      <c r="B108" s="39"/>
      <c r="C108" s="4"/>
    </row>
    <row r="109" spans="2:3" ht="12.75">
      <c r="B109" s="66" t="s">
        <v>182</v>
      </c>
      <c r="C109" s="14" t="s">
        <v>73</v>
      </c>
    </row>
    <row r="110" spans="2:3" ht="12.75">
      <c r="B110" s="66"/>
      <c r="C110" s="14"/>
    </row>
    <row r="111" spans="2:7" ht="12.75" customHeight="1">
      <c r="B111" s="39"/>
      <c r="C111" s="137" t="s">
        <v>185</v>
      </c>
      <c r="D111" s="137"/>
      <c r="E111" s="137"/>
      <c r="F111" s="137"/>
      <c r="G111" s="137"/>
    </row>
    <row r="112" spans="2:7" ht="12.75">
      <c r="B112" s="39"/>
      <c r="C112" s="137"/>
      <c r="D112" s="137"/>
      <c r="E112" s="137"/>
      <c r="F112" s="137"/>
      <c r="G112" s="137"/>
    </row>
    <row r="114" spans="3:6" ht="12.75">
      <c r="C114" s="14"/>
      <c r="E114" s="1" t="s">
        <v>0</v>
      </c>
      <c r="F114" s="1" t="s">
        <v>0</v>
      </c>
    </row>
    <row r="115" spans="3:6" ht="12.75">
      <c r="C115" s="14"/>
      <c r="E115" s="1" t="s">
        <v>1</v>
      </c>
      <c r="F115" s="1" t="s">
        <v>1</v>
      </c>
    </row>
    <row r="116" spans="3:6" ht="12.75">
      <c r="C116" s="14"/>
      <c r="E116" s="1" t="s">
        <v>2</v>
      </c>
      <c r="F116" s="1" t="s">
        <v>6</v>
      </c>
    </row>
    <row r="117" spans="5:6" ht="12.75">
      <c r="E117" s="51">
        <f>D34</f>
        <v>39568</v>
      </c>
      <c r="F117" s="51">
        <f>E117</f>
        <v>39568</v>
      </c>
    </row>
    <row r="118" spans="5:6" ht="12.75">
      <c r="E118" s="1"/>
      <c r="F118" s="1"/>
    </row>
    <row r="119" spans="3:6" ht="12.75">
      <c r="C119" t="s">
        <v>181</v>
      </c>
      <c r="E119" s="60">
        <f>'P&amp;L'!E26</f>
        <v>7651</v>
      </c>
      <c r="F119" s="61">
        <f>'P&amp;L'!G26</f>
        <v>19900</v>
      </c>
    </row>
    <row r="120" spans="5:6" ht="12.75">
      <c r="E120" s="58"/>
      <c r="F120" s="62"/>
    </row>
    <row r="121" spans="3:6" ht="12.75">
      <c r="C121" s="15" t="s">
        <v>184</v>
      </c>
      <c r="E121" s="60">
        <v>230914</v>
      </c>
      <c r="F121" s="61">
        <v>230914</v>
      </c>
    </row>
    <row r="122" spans="5:6" ht="12.75">
      <c r="E122" s="59"/>
      <c r="F122" s="63"/>
    </row>
    <row r="123" spans="3:6" ht="12.75">
      <c r="C123" s="15" t="s">
        <v>86</v>
      </c>
      <c r="E123" s="64">
        <f>E119/E121*100</f>
        <v>3.313354755450081</v>
      </c>
      <c r="F123" s="65">
        <f>F119/F121*100</f>
        <v>8.617927020449171</v>
      </c>
    </row>
    <row r="126" spans="2:3" ht="12.75">
      <c r="B126" s="66" t="s">
        <v>183</v>
      </c>
      <c r="C126" s="14" t="s">
        <v>74</v>
      </c>
    </row>
    <row r="128" ht="12.75">
      <c r="C128" s="15" t="s">
        <v>186</v>
      </c>
    </row>
  </sheetData>
  <mergeCells count="12">
    <mergeCell ref="C8:G9"/>
    <mergeCell ref="C10:G11"/>
    <mergeCell ref="D30:E30"/>
    <mergeCell ref="F30:G30"/>
    <mergeCell ref="C23:G24"/>
    <mergeCell ref="C16:G18"/>
    <mergeCell ref="C51:G52"/>
    <mergeCell ref="C62:G63"/>
    <mergeCell ref="C111:G112"/>
    <mergeCell ref="C42:G43"/>
    <mergeCell ref="C45:G46"/>
    <mergeCell ref="C102:G104"/>
  </mergeCells>
  <printOptions/>
  <pageMargins left="0.6" right="0.5" top="0.52" bottom="0.49" header="0.5" footer="0.5"/>
  <pageSetup fitToHeight="4" horizontalDpi="600" verticalDpi="600" orientation="portrait" scale="84" r:id="rId1"/>
  <rowBreaks count="1" manualBreakCount="1">
    <brk id="6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2008-06-30T07:02:50Z</cp:lastPrinted>
  <dcterms:created xsi:type="dcterms:W3CDTF">2000-07-05T08:09:15Z</dcterms:created>
  <dcterms:modified xsi:type="dcterms:W3CDTF">2008-06-30T07:02:56Z</dcterms:modified>
  <cp:category/>
  <cp:version/>
  <cp:contentType/>
  <cp:contentStatus/>
</cp:coreProperties>
</file>